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365" windowWidth="17490" windowHeight="7935" activeTab="0"/>
  </bookViews>
  <sheets>
    <sheet name="Vahelaetalad" sheetId="1" r:id="rId1"/>
    <sheet name="Sarikad" sheetId="2" r:id="rId2"/>
    <sheet name="Postid-talad" sheetId="3" r:id="rId3"/>
    <sheet name="Alumised sarikad" sheetId="4" r:id="rId4"/>
  </sheets>
  <definedNames/>
  <calcPr fullCalcOnLoad="1"/>
</workbook>
</file>

<file path=xl/sharedStrings.xml><?xml version="1.0" encoding="utf-8"?>
<sst xmlns="http://schemas.openxmlformats.org/spreadsheetml/2006/main" count="237" uniqueCount="94">
  <si>
    <t>Tähis</t>
  </si>
  <si>
    <t>Materjal</t>
  </si>
  <si>
    <t>Laius</t>
  </si>
  <si>
    <t>Kõrgus</t>
  </si>
  <si>
    <t>Pikkus</t>
  </si>
  <si>
    <t>[mm]</t>
  </si>
  <si>
    <t>Mõõdud</t>
  </si>
  <si>
    <t>[kg]</t>
  </si>
  <si>
    <t>T1</t>
  </si>
  <si>
    <t>T2</t>
  </si>
  <si>
    <t>GL28h</t>
  </si>
  <si>
    <t>Kogus</t>
  </si>
  <si>
    <t>[tk]</t>
  </si>
  <si>
    <t>Liimpuidu GL28h omakaal:</t>
  </si>
  <si>
    <t>Monoliitpuidu C24 omakaal:</t>
  </si>
  <si>
    <t>VAHELAETALADE SPETSIFIKATSIOON</t>
  </si>
  <si>
    <t>Tabel 1</t>
  </si>
  <si>
    <t>Tähiste seletus:</t>
  </si>
  <si>
    <t>T - Liimpuittalad</t>
  </si>
  <si>
    <t>L - Vahalaelaagid monoliitpuidust</t>
  </si>
  <si>
    <t>0,1,2... - Järjekorranumber</t>
  </si>
  <si>
    <t>K - Karkassiring perimeetril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</si>
  <si>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</si>
  <si>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t>T3</t>
  </si>
  <si>
    <t>T4</t>
  </si>
  <si>
    <t>T5</t>
  </si>
  <si>
    <t>T6</t>
  </si>
  <si>
    <t>MÄRKUSED</t>
  </si>
  <si>
    <t>T7</t>
  </si>
  <si>
    <t>T8</t>
  </si>
  <si>
    <t>L1</t>
  </si>
  <si>
    <t>C24</t>
  </si>
  <si>
    <t>Tala kaal</t>
  </si>
  <si>
    <t>Kaal kokku:</t>
  </si>
  <si>
    <t>L2</t>
  </si>
  <si>
    <t>L3</t>
  </si>
  <si>
    <t>L4</t>
  </si>
  <si>
    <t>K</t>
  </si>
  <si>
    <t>SARIKATE SPETSIFIKATSIOON</t>
  </si>
  <si>
    <t>Tabel 2</t>
  </si>
  <si>
    <t>S - Sarikad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</si>
  <si>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</si>
  <si>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</si>
  <si>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</si>
  <si>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</si>
  <si>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</si>
  <si>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</si>
  <si>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</si>
  <si>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</si>
  <si>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</si>
  <si>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</si>
  <si>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</si>
  <si>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</si>
  <si>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</si>
  <si>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</si>
  <si>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</si>
  <si>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</si>
  <si>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</si>
  <si>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</si>
  <si>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</si>
  <si>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</si>
  <si>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</si>
  <si>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</si>
  <si>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Abitabelid mitteesitamiseks</t>
  </si>
  <si>
    <t>Pikkus xy tasa-pinnas:</t>
  </si>
  <si>
    <t>c</t>
  </si>
  <si>
    <t>Talad S10, S11, S17 kahes osas</t>
  </si>
  <si>
    <t>Pikkus kokku:</t>
  </si>
  <si>
    <t>45x195mm C24 kogupikkus: [m]</t>
  </si>
  <si>
    <t>Kaal kokku: [kg]</t>
  </si>
  <si>
    <t>Tabel 3</t>
  </si>
  <si>
    <t>KATUSE TUGIPOSTIDE JA -TALADE SPETSIFIKATSIOON</t>
  </si>
  <si>
    <t>P1</t>
  </si>
  <si>
    <t>P2</t>
  </si>
  <si>
    <t>P3</t>
  </si>
  <si>
    <t>A1</t>
  </si>
  <si>
    <t>A2</t>
  </si>
  <si>
    <t>A3</t>
  </si>
  <si>
    <t>A4</t>
  </si>
  <si>
    <t>A5</t>
  </si>
  <si>
    <t>P - Postid vahelae- ja katusetalade vahel</t>
  </si>
  <si>
    <t>A - Katusetalad millele toetuvad sarikad</t>
  </si>
  <si>
    <t>Tabel 4</t>
  </si>
  <si>
    <t>S50</t>
  </si>
  <si>
    <t>S51</t>
  </si>
  <si>
    <t>S52</t>
  </si>
  <si>
    <t>S53</t>
  </si>
  <si>
    <t>A6</t>
  </si>
  <si>
    <t>A7</t>
  </si>
  <si>
    <t>A8</t>
  </si>
  <si>
    <t>A9</t>
  </si>
  <si>
    <t>A10</t>
  </si>
  <si>
    <t>A11</t>
  </si>
  <si>
    <t>SARIKATE JA TALADE SPETSIFIKATSIOON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</si>
</sst>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0" fontId="0" fillId="9" borderId="16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0" borderId="31" xfId="0" applyBorder="1" applyAlignment="1">
      <alignment horizontal="right"/>
    </xf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2" xfId="0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0"/>
  <sheetViews>
    <sheetView tabSelected="1" zoomScalePageLayoutView="0" workbookViewId="0" topLeftCell="A5">
      <selection activeCell="I16" sqref="I16"/>
    </sheetView>
  </sheetViews>
  <sheetFormatPr defaultColWidth="9.140625" defaultRowHeight="15"/>
  <cols>
    <col min="11" max="13" width="0" style="0" hidden="1" customWidth="1"/>
  </cols>
  <sheetData>
    <row r="1" ht="15" hidden="1"/>
    <row r="2" ht="15" hidden="1"/>
    <row r="3" ht="15" hidden="1"/>
    <row r="4" ht="15" hidden="1">
      <c r="B4" s="2"/>
    </row>
    <row r="5" spans="2:8" ht="15.75" thickBot="1">
      <c r="B5" s="42" t="s">
        <v>16</v>
      </c>
      <c r="C5" s="42"/>
      <c r="D5" s="42"/>
      <c r="E5" s="42"/>
      <c r="F5" s="42"/>
      <c r="G5" s="42"/>
      <c r="H5" s="42"/>
    </row>
    <row r="6" spans="2:11" ht="15">
      <c r="B6" s="43" t="s">
        <v>15</v>
      </c>
      <c r="C6" s="44"/>
      <c r="D6" s="44"/>
      <c r="E6" s="44"/>
      <c r="F6" s="44"/>
      <c r="G6" s="44"/>
      <c r="H6" s="45"/>
      <c r="K6" t="s">
        <v>63</v>
      </c>
    </row>
    <row r="7" spans="2:12" ht="15">
      <c r="B7" s="52" t="s">
        <v>0</v>
      </c>
      <c r="C7" s="60" t="s">
        <v>11</v>
      </c>
      <c r="D7" s="55" t="s">
        <v>1</v>
      </c>
      <c r="E7" s="49" t="s">
        <v>6</v>
      </c>
      <c r="F7" s="50"/>
      <c r="G7" s="51"/>
      <c r="H7" s="58" t="s">
        <v>32</v>
      </c>
      <c r="K7" s="48" t="s">
        <v>33</v>
      </c>
      <c r="L7" s="48" t="s">
        <v>67</v>
      </c>
    </row>
    <row r="8" spans="2:12" ht="15">
      <c r="B8" s="53"/>
      <c r="C8" s="61"/>
      <c r="D8" s="56"/>
      <c r="E8" s="3" t="s">
        <v>2</v>
      </c>
      <c r="F8" s="4" t="s">
        <v>3</v>
      </c>
      <c r="G8" s="5" t="s">
        <v>4</v>
      </c>
      <c r="H8" s="59"/>
      <c r="K8" s="48"/>
      <c r="L8" s="48"/>
    </row>
    <row r="9" spans="2:12" ht="15.75" thickBot="1">
      <c r="B9" s="54"/>
      <c r="C9" s="20" t="s">
        <v>12</v>
      </c>
      <c r="D9" s="57"/>
      <c r="E9" s="21" t="s">
        <v>5</v>
      </c>
      <c r="F9" s="22" t="s">
        <v>5</v>
      </c>
      <c r="G9" s="23" t="s">
        <v>5</v>
      </c>
      <c r="H9" s="24" t="s">
        <v>7</v>
      </c>
      <c r="K9" s="48"/>
      <c r="L9" s="48"/>
    </row>
    <row r="10" spans="2:11" ht="15">
      <c r="B10" s="16" t="s">
        <v>8</v>
      </c>
      <c r="C10" s="17">
        <v>1</v>
      </c>
      <c r="D10" s="41" t="s">
        <v>10</v>
      </c>
      <c r="E10" s="18">
        <v>140</v>
      </c>
      <c r="F10" s="18">
        <v>420</v>
      </c>
      <c r="G10" s="18">
        <v>6200</v>
      </c>
      <c r="H10" s="19">
        <f>IF(D10="GL28h",E10*F10*G10/10^9*$F$27,E10*F10*G10/10^9*$F$29)</f>
        <v>178.6344</v>
      </c>
      <c r="K10" s="38">
        <f>C10*H10</f>
        <v>178.6344</v>
      </c>
    </row>
    <row r="11" spans="2:11" ht="15">
      <c r="B11" s="14" t="s">
        <v>9</v>
      </c>
      <c r="C11" s="12">
        <v>2</v>
      </c>
      <c r="D11" s="40" t="s">
        <v>10</v>
      </c>
      <c r="E11" s="13">
        <v>100</v>
      </c>
      <c r="F11" s="13">
        <v>300</v>
      </c>
      <c r="G11" s="13">
        <v>6200</v>
      </c>
      <c r="H11" s="15">
        <f aca="true" t="shared" si="0" ref="H11:H22">IF(D11="GL28h",E11*F11*G11/10^9*$F$27,E11*F11*G11/10^9*$F$29)</f>
        <v>91.14</v>
      </c>
      <c r="K11" s="38">
        <f aca="true" t="shared" si="1" ref="K11:K22">C11*H11</f>
        <v>182.28</v>
      </c>
    </row>
    <row r="12" spans="2:11" ht="15">
      <c r="B12" s="14" t="s">
        <v>23</v>
      </c>
      <c r="C12" s="12">
        <v>1</v>
      </c>
      <c r="D12" s="40" t="s">
        <v>10</v>
      </c>
      <c r="E12" s="13">
        <v>100</v>
      </c>
      <c r="F12" s="13">
        <v>300</v>
      </c>
      <c r="G12" s="13">
        <v>4790</v>
      </c>
      <c r="H12" s="15">
        <f t="shared" si="0"/>
        <v>70.413</v>
      </c>
      <c r="K12" s="38">
        <f t="shared" si="1"/>
        <v>70.413</v>
      </c>
    </row>
    <row r="13" spans="2:11" ht="15">
      <c r="B13" s="14" t="s">
        <v>24</v>
      </c>
      <c r="C13" s="12">
        <v>2</v>
      </c>
      <c r="D13" s="40" t="s">
        <v>10</v>
      </c>
      <c r="E13" s="13">
        <v>100</v>
      </c>
      <c r="F13" s="13">
        <v>200</v>
      </c>
      <c r="G13" s="13">
        <v>4790</v>
      </c>
      <c r="H13" s="15">
        <f t="shared" si="0"/>
        <v>46.942</v>
      </c>
      <c r="K13" s="38">
        <f t="shared" si="1"/>
        <v>93.884</v>
      </c>
    </row>
    <row r="14" spans="2:11" ht="15">
      <c r="B14" s="14" t="s">
        <v>25</v>
      </c>
      <c r="C14" s="12">
        <v>1</v>
      </c>
      <c r="D14" s="40" t="s">
        <v>10</v>
      </c>
      <c r="E14" s="13">
        <v>100</v>
      </c>
      <c r="F14" s="13">
        <v>300</v>
      </c>
      <c r="G14" s="13">
        <v>4295</v>
      </c>
      <c r="H14" s="15">
        <f t="shared" si="0"/>
        <v>63.1365</v>
      </c>
      <c r="K14" s="38">
        <f t="shared" si="1"/>
        <v>63.1365</v>
      </c>
    </row>
    <row r="15" spans="2:11" ht="15">
      <c r="B15" s="14" t="s">
        <v>26</v>
      </c>
      <c r="C15" s="12">
        <v>1</v>
      </c>
      <c r="D15" s="40" t="s">
        <v>10</v>
      </c>
      <c r="E15" s="13">
        <v>140</v>
      </c>
      <c r="F15" s="13">
        <v>320</v>
      </c>
      <c r="G15" s="13">
        <v>4880</v>
      </c>
      <c r="H15" s="15">
        <f t="shared" si="0"/>
        <v>107.12576</v>
      </c>
      <c r="K15" s="38">
        <f t="shared" si="1"/>
        <v>107.12576</v>
      </c>
    </row>
    <row r="16" spans="2:11" ht="15">
      <c r="B16" s="14" t="s">
        <v>28</v>
      </c>
      <c r="C16" s="12">
        <v>2</v>
      </c>
      <c r="D16" s="40" t="s">
        <v>10</v>
      </c>
      <c r="E16" s="13">
        <v>100</v>
      </c>
      <c r="F16" s="13">
        <v>240</v>
      </c>
      <c r="G16" s="13">
        <v>4880</v>
      </c>
      <c r="H16" s="15">
        <f t="shared" si="0"/>
        <v>57.3888</v>
      </c>
      <c r="K16" s="38">
        <f t="shared" si="1"/>
        <v>114.7776</v>
      </c>
    </row>
    <row r="17" spans="2:11" ht="15">
      <c r="B17" s="14" t="s">
        <v>29</v>
      </c>
      <c r="C17" s="12">
        <v>3</v>
      </c>
      <c r="D17" s="40" t="s">
        <v>10</v>
      </c>
      <c r="E17" s="13">
        <v>100</v>
      </c>
      <c r="F17" s="13">
        <v>320</v>
      </c>
      <c r="G17" s="13">
        <v>4880</v>
      </c>
      <c r="H17" s="15">
        <f t="shared" si="0"/>
        <v>76.5184</v>
      </c>
      <c r="K17" s="38">
        <f t="shared" si="1"/>
        <v>229.5552</v>
      </c>
    </row>
    <row r="18" spans="2:12" ht="15">
      <c r="B18" s="14" t="s">
        <v>30</v>
      </c>
      <c r="C18" s="12">
        <v>10</v>
      </c>
      <c r="D18" s="12" t="s">
        <v>31</v>
      </c>
      <c r="E18" s="13">
        <v>45</v>
      </c>
      <c r="F18" s="13">
        <v>195</v>
      </c>
      <c r="G18" s="13">
        <v>6200</v>
      </c>
      <c r="H18" s="15">
        <f t="shared" si="0"/>
        <v>22.8501</v>
      </c>
      <c r="K18" s="38">
        <f t="shared" si="1"/>
        <v>228.501</v>
      </c>
      <c r="L18">
        <f>C18*G18</f>
        <v>62000</v>
      </c>
    </row>
    <row r="19" spans="2:12" ht="15">
      <c r="B19" s="14" t="s">
        <v>34</v>
      </c>
      <c r="C19" s="12">
        <v>7</v>
      </c>
      <c r="D19" s="12" t="s">
        <v>31</v>
      </c>
      <c r="E19" s="13">
        <v>45</v>
      </c>
      <c r="F19" s="13">
        <v>195</v>
      </c>
      <c r="G19" s="13">
        <v>4790</v>
      </c>
      <c r="H19" s="15">
        <f t="shared" si="0"/>
        <v>17.653545</v>
      </c>
      <c r="K19" s="38">
        <f t="shared" si="1"/>
        <v>123.574815</v>
      </c>
      <c r="L19">
        <f>C19*G19</f>
        <v>33530</v>
      </c>
    </row>
    <row r="20" spans="2:12" ht="15">
      <c r="B20" s="14" t="s">
        <v>35</v>
      </c>
      <c r="C20" s="12">
        <v>7</v>
      </c>
      <c r="D20" s="12" t="s">
        <v>31</v>
      </c>
      <c r="E20" s="13">
        <v>45</v>
      </c>
      <c r="F20" s="13">
        <v>195</v>
      </c>
      <c r="G20" s="13">
        <v>4295</v>
      </c>
      <c r="H20" s="15">
        <f t="shared" si="0"/>
        <v>15.829222500000002</v>
      </c>
      <c r="K20" s="38">
        <f t="shared" si="1"/>
        <v>110.80455750000002</v>
      </c>
      <c r="L20">
        <f>C20*G20</f>
        <v>30065</v>
      </c>
    </row>
    <row r="21" spans="2:12" ht="15">
      <c r="B21" s="14" t="s">
        <v>36</v>
      </c>
      <c r="C21" s="12">
        <v>12</v>
      </c>
      <c r="D21" s="12" t="s">
        <v>31</v>
      </c>
      <c r="E21" s="13">
        <v>45</v>
      </c>
      <c r="F21" s="13">
        <v>195</v>
      </c>
      <c r="G21" s="13">
        <v>4880</v>
      </c>
      <c r="H21" s="15">
        <f t="shared" si="0"/>
        <v>17.98524</v>
      </c>
      <c r="K21" s="38">
        <f t="shared" si="1"/>
        <v>215.82288</v>
      </c>
      <c r="L21">
        <f>C21*G21</f>
        <v>58560</v>
      </c>
    </row>
    <row r="22" spans="2:12" ht="15">
      <c r="B22" s="14" t="s">
        <v>37</v>
      </c>
      <c r="C22" s="12">
        <v>1</v>
      </c>
      <c r="D22" s="12" t="s">
        <v>31</v>
      </c>
      <c r="E22" s="13">
        <v>45</v>
      </c>
      <c r="F22" s="13">
        <v>195</v>
      </c>
      <c r="G22" s="13">
        <v>50790</v>
      </c>
      <c r="H22" s="15">
        <f t="shared" si="0"/>
        <v>187.186545</v>
      </c>
      <c r="K22" s="38">
        <f t="shared" si="1"/>
        <v>187.186545</v>
      </c>
      <c r="L22">
        <f>C22*G22</f>
        <v>50790</v>
      </c>
    </row>
    <row r="23" spans="2:8" ht="15">
      <c r="B23" s="46" t="s">
        <v>69</v>
      </c>
      <c r="C23" s="47"/>
      <c r="D23" s="47"/>
      <c r="E23" s="47"/>
      <c r="F23" s="47"/>
      <c r="G23" s="47"/>
      <c r="H23" s="15">
        <f>SUM(K10:K22)</f>
        <v>1905.6962575</v>
      </c>
    </row>
    <row r="24" spans="2:8" ht="15.75" thickBot="1">
      <c r="B24" s="46" t="s">
        <v>68</v>
      </c>
      <c r="C24" s="47"/>
      <c r="D24" s="47"/>
      <c r="E24" s="47"/>
      <c r="F24" s="47"/>
      <c r="G24" s="47"/>
      <c r="H24" s="15">
        <f>SUM(L18:L22)/1000</f>
        <v>234.945</v>
      </c>
    </row>
    <row r="25" spans="2:8" ht="15">
      <c r="B25" s="43" t="s">
        <v>27</v>
      </c>
      <c r="C25" s="44"/>
      <c r="D25" s="44"/>
      <c r="E25" s="44"/>
      <c r="F25" s="44"/>
      <c r="G25" s="44"/>
      <c r="H25" s="45"/>
    </row>
    <row r="26" spans="2:8" ht="15">
      <c r="B26" s="25" t="s">
        <v>17</v>
      </c>
      <c r="C26" s="7"/>
      <c r="D26" s="7"/>
      <c r="E26" s="8"/>
      <c r="F26" s="6" t="s">
        <v>13</v>
      </c>
      <c r="G26" s="7"/>
      <c r="H26" s="26"/>
    </row>
    <row r="27" spans="2:8" ht="17.25">
      <c r="B27" s="27" t="s">
        <v>18</v>
      </c>
      <c r="C27" s="10"/>
      <c r="D27" s="10"/>
      <c r="E27" s="11"/>
      <c r="F27" s="9">
        <v>490</v>
      </c>
      <c r="G27" s="10" t="s">
        <v>22</v>
      </c>
      <c r="H27" s="28"/>
    </row>
    <row r="28" spans="2:8" ht="15">
      <c r="B28" s="27" t="s">
        <v>19</v>
      </c>
      <c r="C28" s="10"/>
      <c r="D28" s="10"/>
      <c r="E28" s="11"/>
      <c r="F28" s="1" t="s">
        <v>14</v>
      </c>
      <c r="G28" s="10"/>
      <c r="H28" s="28"/>
    </row>
    <row r="29" spans="2:8" ht="17.25">
      <c r="B29" s="27" t="s">
        <v>21</v>
      </c>
      <c r="C29" s="10"/>
      <c r="D29" s="10"/>
      <c r="E29" s="11"/>
      <c r="F29" s="9">
        <v>420</v>
      </c>
      <c r="G29" s="10" t="s">
        <v>22</v>
      </c>
      <c r="H29" s="28"/>
    </row>
    <row r="30" spans="2:8" ht="15.75" thickBot="1">
      <c r="B30" s="29" t="s">
        <v>20</v>
      </c>
      <c r="C30" s="30"/>
      <c r="D30" s="30"/>
      <c r="E30" s="31"/>
      <c r="F30" s="32"/>
      <c r="G30" s="30"/>
      <c r="H30" s="33"/>
    </row>
  </sheetData>
  <sheetProtection/>
  <mergeCells count="12">
    <mergeCell ref="B25:H25"/>
    <mergeCell ref="B23:G23"/>
    <mergeCell ref="E7:G7"/>
    <mergeCell ref="B7:B9"/>
    <mergeCell ref="D7:D9"/>
    <mergeCell ref="H7:H8"/>
    <mergeCell ref="C7:C8"/>
    <mergeCell ref="B5:H5"/>
    <mergeCell ref="B6:H6"/>
    <mergeCell ref="B24:G24"/>
    <mergeCell ref="K7:K9"/>
    <mergeCell ref="L7:L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9"/>
  <sheetViews>
    <sheetView zoomScalePageLayoutView="0" workbookViewId="0" topLeftCell="A5">
      <selection activeCell="A4" sqref="A1:IV4"/>
    </sheetView>
  </sheetViews>
  <sheetFormatPr defaultColWidth="9.140625" defaultRowHeight="15"/>
  <cols>
    <col min="11" max="14" width="0" style="0" hidden="1" customWidth="1"/>
  </cols>
  <sheetData>
    <row r="1" ht="15" hidden="1">
      <c r="N1" t="s">
        <v>65</v>
      </c>
    </row>
    <row r="2" ht="15" hidden="1"/>
    <row r="3" ht="15" hidden="1"/>
    <row r="4" ht="15" hidden="1"/>
    <row r="5" spans="2:8" ht="15.75" thickBot="1">
      <c r="B5" s="42" t="s">
        <v>39</v>
      </c>
      <c r="C5" s="42"/>
      <c r="D5" s="42"/>
      <c r="E5" s="42"/>
      <c r="F5" s="42"/>
      <c r="G5" s="42"/>
      <c r="H5" s="42"/>
    </row>
    <row r="6" spans="2:11" ht="15">
      <c r="B6" s="43" t="s">
        <v>38</v>
      </c>
      <c r="C6" s="44"/>
      <c r="D6" s="44"/>
      <c r="E6" s="44"/>
      <c r="F6" s="44"/>
      <c r="G6" s="44"/>
      <c r="H6" s="45"/>
      <c r="K6" t="s">
        <v>63</v>
      </c>
    </row>
    <row r="7" spans="2:13" ht="15">
      <c r="B7" s="52" t="s">
        <v>0</v>
      </c>
      <c r="C7" s="60" t="s">
        <v>11</v>
      </c>
      <c r="D7" s="55" t="s">
        <v>1</v>
      </c>
      <c r="E7" s="49" t="s">
        <v>6</v>
      </c>
      <c r="F7" s="50"/>
      <c r="G7" s="51"/>
      <c r="H7" s="58" t="s">
        <v>32</v>
      </c>
      <c r="K7" s="48" t="s">
        <v>33</v>
      </c>
      <c r="L7" s="48" t="s">
        <v>64</v>
      </c>
      <c r="M7" s="48" t="s">
        <v>67</v>
      </c>
    </row>
    <row r="8" spans="2:13" ht="15">
      <c r="B8" s="53"/>
      <c r="C8" s="61"/>
      <c r="D8" s="56"/>
      <c r="E8" s="3" t="s">
        <v>2</v>
      </c>
      <c r="F8" s="4" t="s">
        <v>3</v>
      </c>
      <c r="G8" s="5" t="s">
        <v>4</v>
      </c>
      <c r="H8" s="59"/>
      <c r="K8" s="48"/>
      <c r="L8" s="48"/>
      <c r="M8" s="48"/>
    </row>
    <row r="9" spans="2:13" ht="15.75" thickBot="1">
      <c r="B9" s="54"/>
      <c r="C9" s="20" t="s">
        <v>12</v>
      </c>
      <c r="D9" s="57"/>
      <c r="E9" s="21" t="s">
        <v>5</v>
      </c>
      <c r="F9" s="22" t="s">
        <v>5</v>
      </c>
      <c r="G9" s="23" t="s">
        <v>5</v>
      </c>
      <c r="H9" s="24" t="s">
        <v>7</v>
      </c>
      <c r="K9" s="48"/>
      <c r="L9" s="48"/>
      <c r="M9" s="48"/>
    </row>
    <row r="10" spans="2:13" ht="15">
      <c r="B10" s="16" t="s">
        <v>41</v>
      </c>
      <c r="C10" s="17">
        <v>10</v>
      </c>
      <c r="D10" s="17" t="s">
        <v>31</v>
      </c>
      <c r="E10" s="18">
        <v>45</v>
      </c>
      <c r="F10" s="18">
        <v>195</v>
      </c>
      <c r="G10" s="37">
        <f>L10/COS(RADIANS(25))</f>
        <v>456.7984584504716</v>
      </c>
      <c r="H10" s="19">
        <f aca="true" t="shared" si="0" ref="H10:H20">IF(D10="GL28h",E10*F10*G10/10^9*$F$36,E10*F10*G10/10^9*$F$38)</f>
        <v>1.6835307186192132</v>
      </c>
      <c r="K10" s="38">
        <f>C10*H10</f>
        <v>16.835307186192132</v>
      </c>
      <c r="L10">
        <v>414</v>
      </c>
      <c r="M10" s="38">
        <f>C10*G10</f>
        <v>4567.984584504717</v>
      </c>
    </row>
    <row r="11" spans="2:13" ht="15">
      <c r="B11" s="14" t="s">
        <v>42</v>
      </c>
      <c r="C11" s="12">
        <v>10</v>
      </c>
      <c r="D11" s="12" t="s">
        <v>31</v>
      </c>
      <c r="E11" s="13">
        <v>45</v>
      </c>
      <c r="F11" s="13">
        <v>195</v>
      </c>
      <c r="G11" s="37">
        <f aca="true" t="shared" si="1" ref="G11:G31">L11/COS(RADIANS(25))</f>
        <v>1118.8252098279668</v>
      </c>
      <c r="H11" s="15">
        <f t="shared" si="0"/>
        <v>4.123430310820972</v>
      </c>
      <c r="K11" s="38">
        <f aca="true" t="shared" si="2" ref="K11:K31">C11*H11</f>
        <v>41.234303108209716</v>
      </c>
      <c r="L11">
        <v>1014</v>
      </c>
      <c r="M11" s="38">
        <f aca="true" t="shared" si="3" ref="M11:M31">C11*G11</f>
        <v>11188.252098279667</v>
      </c>
    </row>
    <row r="12" spans="2:13" ht="15">
      <c r="B12" s="14" t="s">
        <v>43</v>
      </c>
      <c r="C12" s="12">
        <v>9</v>
      </c>
      <c r="D12" s="12" t="s">
        <v>31</v>
      </c>
      <c r="E12" s="13">
        <v>45</v>
      </c>
      <c r="F12" s="13">
        <v>195</v>
      </c>
      <c r="G12" s="37">
        <f t="shared" si="1"/>
        <v>1780.8519612054617</v>
      </c>
      <c r="H12" s="15">
        <f t="shared" si="0"/>
        <v>6.56332990302273</v>
      </c>
      <c r="K12" s="38">
        <f t="shared" si="2"/>
        <v>59.06996912720457</v>
      </c>
      <c r="L12">
        <v>1614</v>
      </c>
      <c r="M12" s="38">
        <f t="shared" si="3"/>
        <v>16027.667650849156</v>
      </c>
    </row>
    <row r="13" spans="2:13" ht="15">
      <c r="B13" s="14" t="s">
        <v>44</v>
      </c>
      <c r="C13" s="12">
        <v>9</v>
      </c>
      <c r="D13" s="12" t="s">
        <v>31</v>
      </c>
      <c r="E13" s="13">
        <v>45</v>
      </c>
      <c r="F13" s="13">
        <v>195</v>
      </c>
      <c r="G13" s="37">
        <f t="shared" si="1"/>
        <v>2442.8787125829567</v>
      </c>
      <c r="H13" s="15">
        <f t="shared" si="0"/>
        <v>9.003229495224486</v>
      </c>
      <c r="K13" s="38">
        <f t="shared" si="2"/>
        <v>81.02906545702038</v>
      </c>
      <c r="L13">
        <v>2214</v>
      </c>
      <c r="M13" s="38">
        <f t="shared" si="3"/>
        <v>21985.90841324661</v>
      </c>
    </row>
    <row r="14" spans="2:13" ht="15">
      <c r="B14" s="14" t="s">
        <v>45</v>
      </c>
      <c r="C14" s="12">
        <v>9</v>
      </c>
      <c r="D14" s="12" t="s">
        <v>31</v>
      </c>
      <c r="E14" s="13">
        <v>45</v>
      </c>
      <c r="F14" s="13">
        <v>195</v>
      </c>
      <c r="G14" s="37">
        <f t="shared" si="1"/>
        <v>3104.905463960452</v>
      </c>
      <c r="H14" s="15">
        <f t="shared" si="0"/>
        <v>11.443129087426245</v>
      </c>
      <c r="K14" s="38">
        <f t="shared" si="2"/>
        <v>102.9881617868362</v>
      </c>
      <c r="L14">
        <v>2814</v>
      </c>
      <c r="M14" s="38">
        <f t="shared" si="3"/>
        <v>27944.149175644066</v>
      </c>
    </row>
    <row r="15" spans="2:13" ht="15">
      <c r="B15" s="14" t="s">
        <v>46</v>
      </c>
      <c r="C15" s="12">
        <v>7</v>
      </c>
      <c r="D15" s="12" t="s">
        <v>31</v>
      </c>
      <c r="E15" s="13">
        <v>45</v>
      </c>
      <c r="F15" s="13">
        <v>195</v>
      </c>
      <c r="G15" s="37">
        <f t="shared" si="1"/>
        <v>3766.932215337947</v>
      </c>
      <c r="H15" s="15">
        <f t="shared" si="0"/>
        <v>13.883028679628005</v>
      </c>
      <c r="K15" s="38">
        <f t="shared" si="2"/>
        <v>97.18120075739603</v>
      </c>
      <c r="L15">
        <v>3414</v>
      </c>
      <c r="M15" s="38">
        <f t="shared" si="3"/>
        <v>26368.52550736563</v>
      </c>
    </row>
    <row r="16" spans="2:13" ht="15">
      <c r="B16" s="14" t="s">
        <v>47</v>
      </c>
      <c r="C16" s="12">
        <v>7</v>
      </c>
      <c r="D16" s="12" t="s">
        <v>31</v>
      </c>
      <c r="E16" s="13">
        <v>45</v>
      </c>
      <c r="F16" s="13">
        <v>195</v>
      </c>
      <c r="G16" s="37">
        <f t="shared" si="1"/>
        <v>4428.958966715442</v>
      </c>
      <c r="H16" s="15">
        <f t="shared" si="0"/>
        <v>16.322928271829763</v>
      </c>
      <c r="K16" s="38">
        <f t="shared" si="2"/>
        <v>114.26049790280834</v>
      </c>
      <c r="L16">
        <v>4014</v>
      </c>
      <c r="M16" s="38">
        <f t="shared" si="3"/>
        <v>31002.712767008095</v>
      </c>
    </row>
    <row r="17" spans="2:13" ht="15">
      <c r="B17" s="14" t="s">
        <v>48</v>
      </c>
      <c r="C17" s="12">
        <v>7</v>
      </c>
      <c r="D17" s="12" t="s">
        <v>31</v>
      </c>
      <c r="E17" s="13">
        <v>45</v>
      </c>
      <c r="F17" s="13">
        <v>195</v>
      </c>
      <c r="G17" s="37">
        <f t="shared" si="1"/>
        <v>5090.9857180929375</v>
      </c>
      <c r="H17" s="15">
        <f t="shared" si="0"/>
        <v>18.762827864031525</v>
      </c>
      <c r="K17" s="38">
        <f t="shared" si="2"/>
        <v>131.33979504822068</v>
      </c>
      <c r="L17">
        <v>4614</v>
      </c>
      <c r="M17" s="38">
        <f t="shared" si="3"/>
        <v>35636.90002665056</v>
      </c>
    </row>
    <row r="18" spans="2:13" ht="15">
      <c r="B18" s="14" t="s">
        <v>49</v>
      </c>
      <c r="C18" s="12">
        <v>7</v>
      </c>
      <c r="D18" s="12" t="s">
        <v>31</v>
      </c>
      <c r="E18" s="13">
        <v>45</v>
      </c>
      <c r="F18" s="13">
        <v>195</v>
      </c>
      <c r="G18" s="37">
        <f t="shared" si="1"/>
        <v>5753.012469470432</v>
      </c>
      <c r="H18" s="15">
        <f t="shared" si="0"/>
        <v>21.202727456233276</v>
      </c>
      <c r="K18" s="38">
        <f t="shared" si="2"/>
        <v>148.41909219363293</v>
      </c>
      <c r="L18">
        <v>5214</v>
      </c>
      <c r="M18" s="38">
        <f t="shared" si="3"/>
        <v>40271.08728629303</v>
      </c>
    </row>
    <row r="19" spans="2:13" ht="15">
      <c r="B19" s="14" t="s">
        <v>50</v>
      </c>
      <c r="C19" s="12">
        <v>7</v>
      </c>
      <c r="D19" s="12" t="s">
        <v>31</v>
      </c>
      <c r="E19" s="13">
        <v>45</v>
      </c>
      <c r="F19" s="13">
        <v>195</v>
      </c>
      <c r="G19" s="37">
        <f t="shared" si="1"/>
        <v>6415.039220847927</v>
      </c>
      <c r="H19" s="15">
        <f t="shared" si="0"/>
        <v>23.642627048435035</v>
      </c>
      <c r="K19" s="38">
        <f t="shared" si="2"/>
        <v>165.49838933904525</v>
      </c>
      <c r="L19">
        <v>5814</v>
      </c>
      <c r="M19" s="38">
        <f t="shared" si="3"/>
        <v>44905.27454593549</v>
      </c>
    </row>
    <row r="20" spans="2:13" ht="15">
      <c r="B20" s="14" t="s">
        <v>51</v>
      </c>
      <c r="C20" s="12">
        <v>7</v>
      </c>
      <c r="D20" s="12" t="s">
        <v>31</v>
      </c>
      <c r="E20" s="13">
        <v>45</v>
      </c>
      <c r="F20" s="13">
        <v>195</v>
      </c>
      <c r="G20" s="37">
        <f t="shared" si="1"/>
        <v>6940.247110274074</v>
      </c>
      <c r="H20" s="15">
        <f t="shared" si="0"/>
        <v>25.5782807249151</v>
      </c>
      <c r="K20" s="38">
        <f t="shared" si="2"/>
        <v>179.0479650744057</v>
      </c>
      <c r="L20">
        <v>6290</v>
      </c>
      <c r="M20" s="38">
        <f t="shared" si="3"/>
        <v>48581.729771918515</v>
      </c>
    </row>
    <row r="21" spans="2:13" ht="15">
      <c r="B21" s="14" t="s">
        <v>52</v>
      </c>
      <c r="C21" s="12">
        <v>3</v>
      </c>
      <c r="D21" s="12" t="s">
        <v>31</v>
      </c>
      <c r="E21" s="13">
        <v>45</v>
      </c>
      <c r="F21" s="13">
        <v>195</v>
      </c>
      <c r="G21" s="37">
        <f t="shared" si="1"/>
        <v>3563.9106782488484</v>
      </c>
      <c r="H21" s="15">
        <f aca="true" t="shared" si="4" ref="H21:H31">IF(D21="GL28h",E21*F21*G21/10^9*$F$36,E21*F21*G21/10^9*$F$38)</f>
        <v>13.13479280468613</v>
      </c>
      <c r="K21" s="38">
        <f t="shared" si="2"/>
        <v>39.40437841405839</v>
      </c>
      <c r="L21">
        <v>3230</v>
      </c>
      <c r="M21" s="38">
        <f t="shared" si="3"/>
        <v>10691.732034746545</v>
      </c>
    </row>
    <row r="22" spans="2:13" ht="15">
      <c r="B22" s="14" t="s">
        <v>53</v>
      </c>
      <c r="C22" s="12">
        <v>1</v>
      </c>
      <c r="D22" s="12" t="s">
        <v>31</v>
      </c>
      <c r="E22" s="13">
        <v>45</v>
      </c>
      <c r="F22" s="13">
        <v>195</v>
      </c>
      <c r="G22" s="37">
        <f t="shared" si="1"/>
        <v>3563.9106782488484</v>
      </c>
      <c r="H22" s="15">
        <f t="shared" si="4"/>
        <v>13.13479280468613</v>
      </c>
      <c r="K22" s="38">
        <f t="shared" si="2"/>
        <v>13.13479280468613</v>
      </c>
      <c r="L22">
        <v>3230</v>
      </c>
      <c r="M22" s="38">
        <f t="shared" si="3"/>
        <v>3563.9106782488484</v>
      </c>
    </row>
    <row r="23" spans="2:13" ht="15">
      <c r="B23" s="14" t="s">
        <v>54</v>
      </c>
      <c r="C23" s="12">
        <v>3</v>
      </c>
      <c r="D23" s="12" t="s">
        <v>31</v>
      </c>
      <c r="E23" s="13">
        <v>45</v>
      </c>
      <c r="F23" s="13">
        <v>195</v>
      </c>
      <c r="G23" s="37">
        <f t="shared" si="1"/>
        <v>1593.2777149818382</v>
      </c>
      <c r="H23" s="15">
        <f t="shared" si="4"/>
        <v>5.872025018565565</v>
      </c>
      <c r="K23" s="38">
        <f t="shared" si="2"/>
        <v>17.616075055696694</v>
      </c>
      <c r="L23">
        <v>1444</v>
      </c>
      <c r="M23" s="38">
        <f t="shared" si="3"/>
        <v>4779.8331449455145</v>
      </c>
    </row>
    <row r="24" spans="2:13" ht="15">
      <c r="B24" s="14" t="s">
        <v>55</v>
      </c>
      <c r="C24" s="12">
        <v>1</v>
      </c>
      <c r="D24" s="12" t="s">
        <v>31</v>
      </c>
      <c r="E24" s="13">
        <v>45</v>
      </c>
      <c r="F24" s="13">
        <v>195</v>
      </c>
      <c r="G24" s="37">
        <f t="shared" si="1"/>
        <v>1438.8048063270892</v>
      </c>
      <c r="H24" s="15">
        <f t="shared" si="4"/>
        <v>5.302715113718487</v>
      </c>
      <c r="K24" s="38">
        <f t="shared" si="2"/>
        <v>5.302715113718487</v>
      </c>
      <c r="L24">
        <v>1304</v>
      </c>
      <c r="M24" s="38">
        <f t="shared" si="3"/>
        <v>1438.8048063270892</v>
      </c>
    </row>
    <row r="25" spans="2:13" ht="15">
      <c r="B25" s="14" t="s">
        <v>56</v>
      </c>
      <c r="C25" s="12">
        <v>1</v>
      </c>
      <c r="D25" s="12" t="s">
        <v>31</v>
      </c>
      <c r="E25" s="13">
        <v>45</v>
      </c>
      <c r="F25" s="13">
        <v>195</v>
      </c>
      <c r="G25" s="37">
        <f t="shared" si="1"/>
        <v>776.7780549495942</v>
      </c>
      <c r="H25" s="15">
        <f t="shared" si="4"/>
        <v>2.8628155215167292</v>
      </c>
      <c r="K25" s="38">
        <f t="shared" si="2"/>
        <v>2.8628155215167292</v>
      </c>
      <c r="L25">
        <v>704</v>
      </c>
      <c r="M25" s="38">
        <f t="shared" si="3"/>
        <v>776.7780549495942</v>
      </c>
    </row>
    <row r="26" spans="2:13" ht="15">
      <c r="B26" s="14" t="s">
        <v>57</v>
      </c>
      <c r="C26" s="12">
        <v>1</v>
      </c>
      <c r="D26" s="12" t="s">
        <v>31</v>
      </c>
      <c r="E26" s="13">
        <v>45</v>
      </c>
      <c r="F26" s="13">
        <v>195</v>
      </c>
      <c r="G26" s="37">
        <f t="shared" si="1"/>
        <v>6688.676944750625</v>
      </c>
      <c r="H26" s="15">
        <f t="shared" si="4"/>
        <v>24.651118879878428</v>
      </c>
      <c r="K26" s="38">
        <f t="shared" si="2"/>
        <v>24.651118879878428</v>
      </c>
      <c r="L26">
        <v>6062</v>
      </c>
      <c r="M26" s="38">
        <f t="shared" si="3"/>
        <v>6688.676944750625</v>
      </c>
    </row>
    <row r="27" spans="2:13" ht="15">
      <c r="B27" s="14" t="s">
        <v>58</v>
      </c>
      <c r="C27" s="12">
        <v>1</v>
      </c>
      <c r="D27" s="12" t="s">
        <v>31</v>
      </c>
      <c r="E27" s="13">
        <v>45</v>
      </c>
      <c r="F27" s="13">
        <v>195</v>
      </c>
      <c r="G27" s="37">
        <f t="shared" si="1"/>
        <v>5715.497620225708</v>
      </c>
      <c r="H27" s="15">
        <f t="shared" si="4"/>
        <v>21.064466479341846</v>
      </c>
      <c r="K27" s="38">
        <f t="shared" si="2"/>
        <v>21.064466479341846</v>
      </c>
      <c r="L27">
        <v>5180</v>
      </c>
      <c r="M27" s="38">
        <f t="shared" si="3"/>
        <v>5715.497620225708</v>
      </c>
    </row>
    <row r="28" spans="2:13" ht="15">
      <c r="B28" s="14" t="s">
        <v>59</v>
      </c>
      <c r="C28" s="12">
        <v>1</v>
      </c>
      <c r="D28" s="12" t="s">
        <v>31</v>
      </c>
      <c r="E28" s="13">
        <v>45</v>
      </c>
      <c r="F28" s="13">
        <v>195</v>
      </c>
      <c r="G28" s="37">
        <f t="shared" si="1"/>
        <v>4393.650873308642</v>
      </c>
      <c r="H28" s="15">
        <f t="shared" si="4"/>
        <v>16.192800293578998</v>
      </c>
      <c r="K28" s="38">
        <f t="shared" si="2"/>
        <v>16.192800293578998</v>
      </c>
      <c r="L28">
        <v>3982</v>
      </c>
      <c r="M28" s="38">
        <f t="shared" si="3"/>
        <v>4393.650873308642</v>
      </c>
    </row>
    <row r="29" spans="2:13" ht="15">
      <c r="B29" s="14" t="s">
        <v>60</v>
      </c>
      <c r="C29" s="12">
        <v>1</v>
      </c>
      <c r="D29" s="12" t="s">
        <v>31</v>
      </c>
      <c r="E29" s="13">
        <v>45</v>
      </c>
      <c r="F29" s="13">
        <v>195</v>
      </c>
      <c r="G29" s="37">
        <f t="shared" si="1"/>
        <v>3071.804126391577</v>
      </c>
      <c r="H29" s="15">
        <f t="shared" si="4"/>
        <v>11.321134107816157</v>
      </c>
      <c r="K29" s="38">
        <f t="shared" si="2"/>
        <v>11.321134107816157</v>
      </c>
      <c r="L29">
        <v>2784</v>
      </c>
      <c r="M29" s="38">
        <f t="shared" si="3"/>
        <v>3071.804126391577</v>
      </c>
    </row>
    <row r="30" spans="2:13" ht="15">
      <c r="B30" s="14" t="s">
        <v>61</v>
      </c>
      <c r="C30" s="12">
        <v>1</v>
      </c>
      <c r="D30" s="12" t="s">
        <v>31</v>
      </c>
      <c r="E30" s="13">
        <v>45</v>
      </c>
      <c r="F30" s="13">
        <v>195</v>
      </c>
      <c r="G30" s="37">
        <f t="shared" si="1"/>
        <v>1749.957379474512</v>
      </c>
      <c r="H30" s="15">
        <f t="shared" si="4"/>
        <v>6.449467922053314</v>
      </c>
      <c r="K30" s="38">
        <f t="shared" si="2"/>
        <v>6.449467922053314</v>
      </c>
      <c r="L30">
        <v>1586</v>
      </c>
      <c r="M30" s="38">
        <f t="shared" si="3"/>
        <v>1749.957379474512</v>
      </c>
    </row>
    <row r="31" spans="2:13" ht="15">
      <c r="B31" s="14" t="s">
        <v>62</v>
      </c>
      <c r="C31" s="12">
        <v>1</v>
      </c>
      <c r="D31" s="12" t="s">
        <v>31</v>
      </c>
      <c r="E31" s="13">
        <v>45</v>
      </c>
      <c r="F31" s="13">
        <v>195</v>
      </c>
      <c r="G31" s="37">
        <f t="shared" si="1"/>
        <v>411.55996377300943</v>
      </c>
      <c r="H31" s="15">
        <f t="shared" si="4"/>
        <v>1.5168042464854263</v>
      </c>
      <c r="K31" s="38">
        <f t="shared" si="2"/>
        <v>1.5168042464854263</v>
      </c>
      <c r="L31">
        <v>373</v>
      </c>
      <c r="M31" s="38">
        <f t="shared" si="3"/>
        <v>411.55996377300943</v>
      </c>
    </row>
    <row r="32" spans="2:8" ht="15">
      <c r="B32" s="46" t="s">
        <v>69</v>
      </c>
      <c r="C32" s="47"/>
      <c r="D32" s="47"/>
      <c r="E32" s="47"/>
      <c r="F32" s="47"/>
      <c r="G32" s="47"/>
      <c r="H32" s="15">
        <f>SUM(K10:K31)</f>
        <v>1296.4203158198025</v>
      </c>
    </row>
    <row r="33" spans="2:8" ht="15.75" thickBot="1">
      <c r="B33" s="46" t="s">
        <v>68</v>
      </c>
      <c r="C33" s="47"/>
      <c r="D33" s="47"/>
      <c r="E33" s="47"/>
      <c r="F33" s="47"/>
      <c r="G33" s="47"/>
      <c r="H33" s="34">
        <f>SUM(M10:M31)/1000</f>
        <v>351.7623974548373</v>
      </c>
    </row>
    <row r="34" spans="2:8" ht="15">
      <c r="B34" s="43" t="s">
        <v>27</v>
      </c>
      <c r="C34" s="44"/>
      <c r="D34" s="44"/>
      <c r="E34" s="44"/>
      <c r="F34" s="44"/>
      <c r="G34" s="44"/>
      <c r="H34" s="45"/>
    </row>
    <row r="35" spans="2:8" ht="15">
      <c r="B35" s="25" t="s">
        <v>17</v>
      </c>
      <c r="C35" s="7"/>
      <c r="D35" s="7"/>
      <c r="E35" s="8"/>
      <c r="F35" s="6" t="s">
        <v>13</v>
      </c>
      <c r="G35" s="7"/>
      <c r="H35" s="26"/>
    </row>
    <row r="36" spans="2:8" ht="17.25">
      <c r="B36" s="27" t="s">
        <v>40</v>
      </c>
      <c r="C36" s="10"/>
      <c r="D36" s="10"/>
      <c r="E36" s="11"/>
      <c r="F36" s="9">
        <v>490</v>
      </c>
      <c r="G36" s="10" t="s">
        <v>22</v>
      </c>
      <c r="H36" s="28"/>
    </row>
    <row r="37" spans="2:8" ht="15">
      <c r="B37" s="27" t="s">
        <v>20</v>
      </c>
      <c r="C37" s="10"/>
      <c r="D37" s="10"/>
      <c r="E37" s="11"/>
      <c r="F37" s="1" t="s">
        <v>14</v>
      </c>
      <c r="G37" s="10"/>
      <c r="H37" s="28"/>
    </row>
    <row r="38" spans="2:8" ht="17.25">
      <c r="B38" s="27"/>
      <c r="C38" s="10"/>
      <c r="D38" s="10"/>
      <c r="E38" s="11"/>
      <c r="F38" s="9">
        <v>420</v>
      </c>
      <c r="G38" s="10" t="s">
        <v>22</v>
      </c>
      <c r="H38" s="28"/>
    </row>
    <row r="39" spans="2:8" ht="15.75" thickBot="1">
      <c r="B39" s="29" t="s">
        <v>66</v>
      </c>
      <c r="C39" s="30"/>
      <c r="D39" s="30"/>
      <c r="E39" s="31"/>
      <c r="F39" s="32"/>
      <c r="G39" s="30"/>
      <c r="H39" s="33"/>
    </row>
  </sheetData>
  <sheetProtection/>
  <mergeCells count="13">
    <mergeCell ref="M7:M9"/>
    <mergeCell ref="B6:H6"/>
    <mergeCell ref="B7:B9"/>
    <mergeCell ref="C7:C8"/>
    <mergeCell ref="D7:D9"/>
    <mergeCell ref="E7:G7"/>
    <mergeCell ref="H7:H8"/>
    <mergeCell ref="B5:H5"/>
    <mergeCell ref="B32:G32"/>
    <mergeCell ref="B34:H34"/>
    <mergeCell ref="K7:K9"/>
    <mergeCell ref="L7:L9"/>
    <mergeCell ref="B33:G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25"/>
  <sheetViews>
    <sheetView zoomScalePageLayoutView="0" workbookViewId="0" topLeftCell="A5">
      <selection activeCell="A4" sqref="A1:IV4"/>
    </sheetView>
  </sheetViews>
  <sheetFormatPr defaultColWidth="9.140625" defaultRowHeight="15"/>
  <cols>
    <col min="11" max="14" width="0" style="0" hidden="1" customWidth="1"/>
  </cols>
  <sheetData>
    <row r="1" ht="15" hidden="1"/>
    <row r="2" ht="15" hidden="1"/>
    <row r="3" ht="15" hidden="1"/>
    <row r="4" ht="15" hidden="1"/>
    <row r="5" spans="2:8" ht="15.75" thickBot="1">
      <c r="B5" s="42" t="s">
        <v>70</v>
      </c>
      <c r="C5" s="42"/>
      <c r="D5" s="42"/>
      <c r="E5" s="42"/>
      <c r="F5" s="42"/>
      <c r="G5" s="42"/>
      <c r="H5" s="42"/>
    </row>
    <row r="6" spans="2:11" ht="15">
      <c r="B6" s="43" t="s">
        <v>71</v>
      </c>
      <c r="C6" s="44"/>
      <c r="D6" s="44"/>
      <c r="E6" s="44"/>
      <c r="F6" s="44"/>
      <c r="G6" s="44"/>
      <c r="H6" s="45"/>
      <c r="K6" t="s">
        <v>63</v>
      </c>
    </row>
    <row r="7" spans="2:12" ht="15">
      <c r="B7" s="52" t="s">
        <v>0</v>
      </c>
      <c r="C7" s="60" t="s">
        <v>11</v>
      </c>
      <c r="D7" s="55" t="s">
        <v>1</v>
      </c>
      <c r="E7" s="49" t="s">
        <v>6</v>
      </c>
      <c r="F7" s="50"/>
      <c r="G7" s="51"/>
      <c r="H7" s="58" t="s">
        <v>32</v>
      </c>
      <c r="K7" s="48" t="s">
        <v>33</v>
      </c>
      <c r="L7" s="48" t="s">
        <v>64</v>
      </c>
    </row>
    <row r="8" spans="2:12" ht="15">
      <c r="B8" s="53"/>
      <c r="C8" s="61"/>
      <c r="D8" s="56"/>
      <c r="E8" s="3" t="s">
        <v>2</v>
      </c>
      <c r="F8" s="4" t="s">
        <v>3</v>
      </c>
      <c r="G8" s="5" t="s">
        <v>4</v>
      </c>
      <c r="H8" s="59"/>
      <c r="K8" s="48"/>
      <c r="L8" s="48"/>
    </row>
    <row r="9" spans="2:12" ht="15.75" thickBot="1">
      <c r="B9" s="54"/>
      <c r="C9" s="20" t="s">
        <v>12</v>
      </c>
      <c r="D9" s="57"/>
      <c r="E9" s="21" t="s">
        <v>5</v>
      </c>
      <c r="F9" s="22" t="s">
        <v>5</v>
      </c>
      <c r="G9" s="23" t="s">
        <v>5</v>
      </c>
      <c r="H9" s="24" t="s">
        <v>7</v>
      </c>
      <c r="K9" s="48"/>
      <c r="L9" s="48"/>
    </row>
    <row r="10" spans="2:11" ht="15">
      <c r="B10" s="16" t="s">
        <v>72</v>
      </c>
      <c r="C10" s="17">
        <v>4</v>
      </c>
      <c r="D10" s="41" t="s">
        <v>10</v>
      </c>
      <c r="E10" s="18">
        <v>120</v>
      </c>
      <c r="F10" s="18">
        <v>120</v>
      </c>
      <c r="G10" s="37">
        <v>1800</v>
      </c>
      <c r="H10" s="19">
        <f aca="true" t="shared" si="0" ref="H10:H17">IF(D10="GL28h",E10*F10*G10/10^9*$F$22,E10*F10*G10/10^9*$F$24)</f>
        <v>12.7008</v>
      </c>
      <c r="K10" s="38">
        <f>C10*H10</f>
        <v>50.8032</v>
      </c>
    </row>
    <row r="11" spans="2:11" ht="15">
      <c r="B11" s="14" t="s">
        <v>73</v>
      </c>
      <c r="C11" s="12">
        <v>8</v>
      </c>
      <c r="D11" s="40" t="s">
        <v>10</v>
      </c>
      <c r="E11" s="13">
        <v>100</v>
      </c>
      <c r="F11" s="13">
        <v>100</v>
      </c>
      <c r="G11" s="39">
        <v>1800</v>
      </c>
      <c r="H11" s="15">
        <f t="shared" si="0"/>
        <v>8.819999999999999</v>
      </c>
      <c r="K11" s="38">
        <f aca="true" t="shared" si="1" ref="K11:K17">C11*H11</f>
        <v>70.55999999999999</v>
      </c>
    </row>
    <row r="12" spans="2:11" ht="15">
      <c r="B12" s="14" t="s">
        <v>74</v>
      </c>
      <c r="C12" s="12">
        <v>2</v>
      </c>
      <c r="D12" s="40" t="s">
        <v>10</v>
      </c>
      <c r="E12" s="13">
        <v>100</v>
      </c>
      <c r="F12" s="13">
        <v>100</v>
      </c>
      <c r="G12" s="39">
        <v>1283</v>
      </c>
      <c r="H12" s="15">
        <f t="shared" si="0"/>
        <v>6.2867</v>
      </c>
      <c r="K12" s="38">
        <f t="shared" si="1"/>
        <v>12.5734</v>
      </c>
    </row>
    <row r="13" spans="2:12" ht="15">
      <c r="B13" s="14" t="s">
        <v>75</v>
      </c>
      <c r="C13" s="12">
        <v>3</v>
      </c>
      <c r="D13" s="40" t="s">
        <v>10</v>
      </c>
      <c r="E13" s="13">
        <v>100</v>
      </c>
      <c r="F13" s="13">
        <v>200</v>
      </c>
      <c r="G13" s="39">
        <f>L13/COS(RADIANS(18.25))</f>
        <v>9366.124233022821</v>
      </c>
      <c r="H13" s="15">
        <f t="shared" si="0"/>
        <v>91.78801748362365</v>
      </c>
      <c r="K13" s="38">
        <f t="shared" si="1"/>
        <v>275.36405245087093</v>
      </c>
      <c r="L13">
        <v>8895</v>
      </c>
    </row>
    <row r="14" spans="2:12" ht="15">
      <c r="B14" s="14" t="s">
        <v>76</v>
      </c>
      <c r="C14" s="12">
        <v>3</v>
      </c>
      <c r="D14" s="40" t="s">
        <v>10</v>
      </c>
      <c r="E14" s="13">
        <v>100</v>
      </c>
      <c r="F14" s="13">
        <v>200</v>
      </c>
      <c r="G14" s="39">
        <f>L14/COS(RADIANS(18.25))</f>
        <v>4809.944406570911</v>
      </c>
      <c r="H14" s="15">
        <f t="shared" si="0"/>
        <v>47.13745518439494</v>
      </c>
      <c r="K14" s="38">
        <f t="shared" si="1"/>
        <v>141.41236555318483</v>
      </c>
      <c r="L14">
        <v>4568</v>
      </c>
    </row>
    <row r="15" spans="2:12" ht="15">
      <c r="B15" s="14" t="s">
        <v>77</v>
      </c>
      <c r="C15" s="12">
        <v>1</v>
      </c>
      <c r="D15" s="40" t="s">
        <v>10</v>
      </c>
      <c r="E15" s="13">
        <v>100</v>
      </c>
      <c r="F15" s="13">
        <v>200</v>
      </c>
      <c r="G15" s="39">
        <f>L15/COS(RADIANS(18.25))</f>
        <v>4548.809071012771</v>
      </c>
      <c r="H15" s="15">
        <f t="shared" si="0"/>
        <v>44.578328895925154</v>
      </c>
      <c r="K15" s="38">
        <f t="shared" si="1"/>
        <v>44.578328895925154</v>
      </c>
      <c r="L15">
        <v>4320</v>
      </c>
    </row>
    <row r="16" spans="2:11" ht="15">
      <c r="B16" s="14" t="s">
        <v>78</v>
      </c>
      <c r="C16" s="12">
        <v>1</v>
      </c>
      <c r="D16" s="40" t="s">
        <v>10</v>
      </c>
      <c r="E16" s="13">
        <v>100</v>
      </c>
      <c r="F16" s="13">
        <v>200</v>
      </c>
      <c r="G16" s="39">
        <v>1651</v>
      </c>
      <c r="H16" s="15">
        <f t="shared" si="0"/>
        <v>16.1798</v>
      </c>
      <c r="K16" s="38">
        <f t="shared" si="1"/>
        <v>16.1798</v>
      </c>
    </row>
    <row r="17" spans="2:11" ht="15">
      <c r="B17" s="14" t="s">
        <v>79</v>
      </c>
      <c r="C17" s="12">
        <v>1</v>
      </c>
      <c r="D17" s="40" t="s">
        <v>10</v>
      </c>
      <c r="E17" s="13">
        <v>100</v>
      </c>
      <c r="F17" s="13">
        <v>200</v>
      </c>
      <c r="G17" s="39">
        <v>1640</v>
      </c>
      <c r="H17" s="15">
        <f t="shared" si="0"/>
        <v>16.072000000000003</v>
      </c>
      <c r="K17" s="38">
        <f t="shared" si="1"/>
        <v>16.072000000000003</v>
      </c>
    </row>
    <row r="18" spans="2:8" ht="15">
      <c r="B18" s="46" t="s">
        <v>69</v>
      </c>
      <c r="C18" s="47"/>
      <c r="D18" s="47"/>
      <c r="E18" s="47"/>
      <c r="F18" s="47"/>
      <c r="G18" s="47"/>
      <c r="H18" s="15">
        <f>SUM(K10:K17)</f>
        <v>627.5431468999809</v>
      </c>
    </row>
    <row r="19" spans="2:8" ht="15.75" thickBot="1">
      <c r="B19" s="46"/>
      <c r="C19" s="47"/>
      <c r="D19" s="47"/>
      <c r="E19" s="47"/>
      <c r="F19" s="47"/>
      <c r="G19" s="47"/>
      <c r="H19" s="15"/>
    </row>
    <row r="20" spans="2:8" ht="15">
      <c r="B20" s="43" t="s">
        <v>27</v>
      </c>
      <c r="C20" s="44"/>
      <c r="D20" s="44"/>
      <c r="E20" s="44"/>
      <c r="F20" s="44"/>
      <c r="G20" s="44"/>
      <c r="H20" s="45"/>
    </row>
    <row r="21" spans="2:8" ht="15">
      <c r="B21" s="25" t="s">
        <v>17</v>
      </c>
      <c r="C21" s="7"/>
      <c r="D21" s="7"/>
      <c r="E21" s="8"/>
      <c r="F21" s="6" t="s">
        <v>13</v>
      </c>
      <c r="G21" s="7"/>
      <c r="H21" s="26"/>
    </row>
    <row r="22" spans="2:8" ht="17.25">
      <c r="B22" s="27" t="s">
        <v>80</v>
      </c>
      <c r="C22" s="10"/>
      <c r="D22" s="10"/>
      <c r="E22" s="11"/>
      <c r="F22" s="9">
        <v>490</v>
      </c>
      <c r="G22" s="10" t="s">
        <v>22</v>
      </c>
      <c r="H22" s="28"/>
    </row>
    <row r="23" spans="2:8" ht="15">
      <c r="B23" s="27" t="s">
        <v>81</v>
      </c>
      <c r="C23" s="10"/>
      <c r="D23" s="10"/>
      <c r="E23" s="11"/>
      <c r="F23" s="1" t="s">
        <v>14</v>
      </c>
      <c r="G23" s="10"/>
      <c r="H23" s="28"/>
    </row>
    <row r="24" spans="2:8" ht="17.25">
      <c r="B24" s="27" t="s">
        <v>20</v>
      </c>
      <c r="C24" s="10"/>
      <c r="D24" s="10"/>
      <c r="E24" s="11"/>
      <c r="F24" s="9">
        <v>420</v>
      </c>
      <c r="G24" s="10" t="s">
        <v>22</v>
      </c>
      <c r="H24" s="28"/>
    </row>
    <row r="25" spans="2:8" ht="15.75" thickBot="1">
      <c r="B25" s="29"/>
      <c r="C25" s="30"/>
      <c r="D25" s="30"/>
      <c r="E25" s="31"/>
      <c r="F25" s="32"/>
      <c r="G25" s="30"/>
      <c r="H25" s="33"/>
    </row>
  </sheetData>
  <sheetProtection/>
  <mergeCells count="12">
    <mergeCell ref="B5:H5"/>
    <mergeCell ref="B6:H6"/>
    <mergeCell ref="B7:B9"/>
    <mergeCell ref="C7:C8"/>
    <mergeCell ref="D7:D9"/>
    <mergeCell ref="E7:G7"/>
    <mergeCell ref="H7:H8"/>
    <mergeCell ref="K7:K9"/>
    <mergeCell ref="L7:L9"/>
    <mergeCell ref="B18:G18"/>
    <mergeCell ref="B19:G19"/>
    <mergeCell ref="B20:H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5">
      <selection activeCell="N16" sqref="N16"/>
    </sheetView>
  </sheetViews>
  <sheetFormatPr defaultColWidth="9.140625" defaultRowHeight="15"/>
  <cols>
    <col min="11" max="13" width="0" style="0" hidden="1" customWidth="1"/>
  </cols>
  <sheetData>
    <row r="1" ht="15" hidden="1">
      <c r="N1" t="s">
        <v>65</v>
      </c>
    </row>
    <row r="2" ht="15" hidden="1"/>
    <row r="3" ht="15" hidden="1"/>
    <row r="4" ht="15" hidden="1"/>
    <row r="5" spans="2:8" ht="15.75" thickBot="1">
      <c r="B5" s="42" t="s">
        <v>82</v>
      </c>
      <c r="C5" s="42"/>
      <c r="D5" s="42"/>
      <c r="E5" s="42"/>
      <c r="F5" s="42"/>
      <c r="G5" s="42"/>
      <c r="H5" s="42"/>
    </row>
    <row r="6" spans="2:11" ht="15">
      <c r="B6" s="43" t="s">
        <v>93</v>
      </c>
      <c r="C6" s="44"/>
      <c r="D6" s="44"/>
      <c r="E6" s="44"/>
      <c r="F6" s="44"/>
      <c r="G6" s="44"/>
      <c r="H6" s="45"/>
      <c r="K6" t="s">
        <v>63</v>
      </c>
    </row>
    <row r="7" spans="2:13" ht="15">
      <c r="B7" s="52" t="s">
        <v>0</v>
      </c>
      <c r="C7" s="60" t="s">
        <v>11</v>
      </c>
      <c r="D7" s="55" t="s">
        <v>1</v>
      </c>
      <c r="E7" s="49" t="s">
        <v>6</v>
      </c>
      <c r="F7" s="50"/>
      <c r="G7" s="51"/>
      <c r="H7" s="58" t="s">
        <v>32</v>
      </c>
      <c r="K7" s="48" t="s">
        <v>33</v>
      </c>
      <c r="L7" s="48" t="s">
        <v>64</v>
      </c>
      <c r="M7" s="48" t="s">
        <v>67</v>
      </c>
    </row>
    <row r="8" spans="2:13" ht="15">
      <c r="B8" s="53"/>
      <c r="C8" s="61"/>
      <c r="D8" s="56"/>
      <c r="E8" s="3" t="s">
        <v>2</v>
      </c>
      <c r="F8" s="4" t="s">
        <v>3</v>
      </c>
      <c r="G8" s="35" t="s">
        <v>4</v>
      </c>
      <c r="H8" s="59"/>
      <c r="K8" s="48"/>
      <c r="L8" s="48"/>
      <c r="M8" s="48"/>
    </row>
    <row r="9" spans="2:13" ht="15.75" thickBot="1">
      <c r="B9" s="54"/>
      <c r="C9" s="20" t="s">
        <v>12</v>
      </c>
      <c r="D9" s="57"/>
      <c r="E9" s="21" t="s">
        <v>5</v>
      </c>
      <c r="F9" s="22" t="s">
        <v>5</v>
      </c>
      <c r="G9" s="36" t="s">
        <v>5</v>
      </c>
      <c r="H9" s="24" t="s">
        <v>7</v>
      </c>
      <c r="K9" s="48"/>
      <c r="L9" s="48"/>
      <c r="M9" s="48"/>
    </row>
    <row r="10" spans="2:13" ht="15">
      <c r="B10" s="16" t="s">
        <v>41</v>
      </c>
      <c r="C10" s="17">
        <v>10</v>
      </c>
      <c r="D10" s="17" t="s">
        <v>31</v>
      </c>
      <c r="E10" s="18">
        <v>45</v>
      </c>
      <c r="F10" s="18">
        <v>195</v>
      </c>
      <c r="G10" s="37">
        <f>L10/COS(RADIANS(25))</f>
        <v>456.7984584504716</v>
      </c>
      <c r="H10" s="19">
        <f aca="true" t="shared" si="0" ref="H10:H25">IF(D10="GL28h",E10*F10*G10/10^9*$F$30,E10*F10*G10/10^9*$F$32)</f>
        <v>1.6835307186192132</v>
      </c>
      <c r="K10" s="38">
        <f>C10*H10</f>
        <v>16.835307186192132</v>
      </c>
      <c r="L10">
        <v>414</v>
      </c>
      <c r="M10" s="38">
        <f>C10*G10</f>
        <v>4567.984584504717</v>
      </c>
    </row>
    <row r="11" spans="2:13" ht="15">
      <c r="B11" s="14" t="s">
        <v>42</v>
      </c>
      <c r="C11" s="12">
        <v>10</v>
      </c>
      <c r="D11" s="12" t="s">
        <v>31</v>
      </c>
      <c r="E11" s="13">
        <v>45</v>
      </c>
      <c r="F11" s="13">
        <v>195</v>
      </c>
      <c r="G11" s="37">
        <f aca="true" t="shared" si="1" ref="G11:G19">L11/COS(RADIANS(25))</f>
        <v>1118.8252098279668</v>
      </c>
      <c r="H11" s="15">
        <f t="shared" si="0"/>
        <v>4.123430310820972</v>
      </c>
      <c r="K11" s="38">
        <f aca="true" t="shared" si="2" ref="K11:K25">C11*H11</f>
        <v>41.234303108209716</v>
      </c>
      <c r="L11">
        <v>1014</v>
      </c>
      <c r="M11" s="38">
        <f aca="true" t="shared" si="3" ref="M11:M25">C11*G11</f>
        <v>11188.252098279667</v>
      </c>
    </row>
    <row r="12" spans="2:13" ht="15">
      <c r="B12" s="14" t="s">
        <v>43</v>
      </c>
      <c r="C12" s="12">
        <v>10</v>
      </c>
      <c r="D12" s="12" t="s">
        <v>31</v>
      </c>
      <c r="E12" s="13">
        <v>45</v>
      </c>
      <c r="F12" s="13">
        <v>195</v>
      </c>
      <c r="G12" s="37">
        <f t="shared" si="1"/>
        <v>1780.8519612054617</v>
      </c>
      <c r="H12" s="15">
        <f t="shared" si="0"/>
        <v>6.56332990302273</v>
      </c>
      <c r="K12" s="38">
        <f t="shared" si="2"/>
        <v>65.6332990302273</v>
      </c>
      <c r="L12">
        <v>1614</v>
      </c>
      <c r="M12" s="38">
        <f t="shared" si="3"/>
        <v>17808.519612054617</v>
      </c>
    </row>
    <row r="13" spans="2:13" ht="15">
      <c r="B13" s="14" t="s">
        <v>44</v>
      </c>
      <c r="C13" s="12">
        <v>10</v>
      </c>
      <c r="D13" s="12" t="s">
        <v>31</v>
      </c>
      <c r="E13" s="13">
        <v>45</v>
      </c>
      <c r="F13" s="13">
        <v>195</v>
      </c>
      <c r="G13" s="37">
        <f t="shared" si="1"/>
        <v>2442.8787125829567</v>
      </c>
      <c r="H13" s="15">
        <f t="shared" si="0"/>
        <v>9.003229495224486</v>
      </c>
      <c r="K13" s="38">
        <f t="shared" si="2"/>
        <v>90.03229495224487</v>
      </c>
      <c r="L13">
        <v>2214</v>
      </c>
      <c r="M13" s="38">
        <f t="shared" si="3"/>
        <v>24428.787125829567</v>
      </c>
    </row>
    <row r="14" spans="2:13" ht="15">
      <c r="B14" s="14" t="s">
        <v>45</v>
      </c>
      <c r="C14" s="12">
        <v>8</v>
      </c>
      <c r="D14" s="12" t="s">
        <v>31</v>
      </c>
      <c r="E14" s="13">
        <v>45</v>
      </c>
      <c r="F14" s="13">
        <v>195</v>
      </c>
      <c r="G14" s="37">
        <f t="shared" si="1"/>
        <v>3104.905463960452</v>
      </c>
      <c r="H14" s="15">
        <f t="shared" si="0"/>
        <v>11.443129087426245</v>
      </c>
      <c r="K14" s="38">
        <f t="shared" si="2"/>
        <v>91.54503269940996</v>
      </c>
      <c r="L14">
        <v>2814</v>
      </c>
      <c r="M14" s="38">
        <f t="shared" si="3"/>
        <v>24839.243711683615</v>
      </c>
    </row>
    <row r="15" spans="2:13" ht="15">
      <c r="B15" s="14" t="s">
        <v>46</v>
      </c>
      <c r="C15" s="12">
        <v>8</v>
      </c>
      <c r="D15" s="12" t="s">
        <v>31</v>
      </c>
      <c r="E15" s="13">
        <v>45</v>
      </c>
      <c r="F15" s="13">
        <v>195</v>
      </c>
      <c r="G15" s="37">
        <f t="shared" si="1"/>
        <v>3766.932215337947</v>
      </c>
      <c r="H15" s="15">
        <f t="shared" si="0"/>
        <v>13.883028679628005</v>
      </c>
      <c r="K15" s="38">
        <f t="shared" si="2"/>
        <v>111.06422943702404</v>
      </c>
      <c r="L15">
        <v>3414</v>
      </c>
      <c r="M15" s="38">
        <f t="shared" si="3"/>
        <v>30135.457722703577</v>
      </c>
    </row>
    <row r="16" spans="2:13" ht="15">
      <c r="B16" s="14" t="s">
        <v>83</v>
      </c>
      <c r="C16" s="12">
        <v>4</v>
      </c>
      <c r="D16" s="12" t="s">
        <v>31</v>
      </c>
      <c r="E16" s="13">
        <v>45</v>
      </c>
      <c r="F16" s="13">
        <v>195</v>
      </c>
      <c r="G16" s="37">
        <f t="shared" si="1"/>
        <v>4248.004988005593</v>
      </c>
      <c r="H16" s="15">
        <f t="shared" si="0"/>
        <v>15.656022383294616</v>
      </c>
      <c r="K16" s="38">
        <f t="shared" si="2"/>
        <v>62.62408953317846</v>
      </c>
      <c r="L16">
        <v>3850</v>
      </c>
      <c r="M16" s="38">
        <f t="shared" si="3"/>
        <v>16992.019952022372</v>
      </c>
    </row>
    <row r="17" spans="2:13" ht="15">
      <c r="B17" s="14" t="s">
        <v>84</v>
      </c>
      <c r="C17" s="12">
        <v>2</v>
      </c>
      <c r="D17" s="12" t="s">
        <v>31</v>
      </c>
      <c r="E17" s="13">
        <v>45</v>
      </c>
      <c r="F17" s="13">
        <v>195</v>
      </c>
      <c r="G17" s="37">
        <f t="shared" si="1"/>
        <v>4065.9476313767823</v>
      </c>
      <c r="H17" s="15">
        <f t="shared" si="0"/>
        <v>14.985049995439132</v>
      </c>
      <c r="K17" s="38">
        <f t="shared" si="2"/>
        <v>29.970099990878264</v>
      </c>
      <c r="L17">
        <v>3685</v>
      </c>
      <c r="M17" s="38">
        <f t="shared" si="3"/>
        <v>8131.895262753565</v>
      </c>
    </row>
    <row r="18" spans="2:13" ht="15">
      <c r="B18" s="14" t="s">
        <v>85</v>
      </c>
      <c r="C18" s="12">
        <v>5</v>
      </c>
      <c r="D18" s="12" t="s">
        <v>31</v>
      </c>
      <c r="E18" s="13">
        <v>45</v>
      </c>
      <c r="F18" s="13">
        <v>195</v>
      </c>
      <c r="G18" s="37">
        <f t="shared" si="1"/>
        <v>4441.09612382403</v>
      </c>
      <c r="H18" s="15">
        <f t="shared" si="0"/>
        <v>16.36765976435346</v>
      </c>
      <c r="K18" s="38">
        <f t="shared" si="2"/>
        <v>81.8382988217673</v>
      </c>
      <c r="L18">
        <v>4025</v>
      </c>
      <c r="M18" s="38">
        <f t="shared" si="3"/>
        <v>22205.48061912015</v>
      </c>
    </row>
    <row r="19" spans="2:13" ht="15">
      <c r="B19" s="14" t="s">
        <v>86</v>
      </c>
      <c r="C19" s="12">
        <v>11</v>
      </c>
      <c r="D19" s="12" t="s">
        <v>31</v>
      </c>
      <c r="E19" s="13">
        <v>45</v>
      </c>
      <c r="F19" s="13">
        <v>195</v>
      </c>
      <c r="G19" s="37">
        <f t="shared" si="1"/>
        <v>2592.9381095618555</v>
      </c>
      <c r="H19" s="15">
        <f t="shared" si="0"/>
        <v>9.55627340279022</v>
      </c>
      <c r="K19" s="38">
        <f t="shared" si="2"/>
        <v>105.11900743069242</v>
      </c>
      <c r="L19">
        <v>2350</v>
      </c>
      <c r="M19" s="38">
        <f t="shared" si="3"/>
        <v>28522.31920518041</v>
      </c>
    </row>
    <row r="20" spans="2:13" ht="15">
      <c r="B20" s="14" t="s">
        <v>87</v>
      </c>
      <c r="C20" s="12">
        <v>2</v>
      </c>
      <c r="D20" s="40" t="s">
        <v>10</v>
      </c>
      <c r="E20" s="13">
        <v>100</v>
      </c>
      <c r="F20" s="13">
        <v>200</v>
      </c>
      <c r="G20" s="37">
        <f>L20/COS(RADIANS(18.25))</f>
        <v>5733.394766589013</v>
      </c>
      <c r="H20" s="15">
        <f t="shared" si="0"/>
        <v>56.18726871257232</v>
      </c>
      <c r="K20" s="38">
        <f t="shared" si="2"/>
        <v>112.37453742514464</v>
      </c>
      <c r="L20">
        <v>5445</v>
      </c>
      <c r="M20" s="38">
        <f t="shared" si="3"/>
        <v>11466.789533178026</v>
      </c>
    </row>
    <row r="21" spans="2:13" ht="15">
      <c r="B21" s="14" t="s">
        <v>88</v>
      </c>
      <c r="C21" s="12">
        <v>2</v>
      </c>
      <c r="D21" s="40" t="s">
        <v>10</v>
      </c>
      <c r="E21" s="13">
        <v>100</v>
      </c>
      <c r="F21" s="13">
        <v>200</v>
      </c>
      <c r="G21" s="37">
        <f>L21/COS(RADIANS(18.25))</f>
        <v>5993.477137084419</v>
      </c>
      <c r="H21" s="15">
        <f t="shared" si="0"/>
        <v>58.73607594342731</v>
      </c>
      <c r="K21" s="38">
        <f t="shared" si="2"/>
        <v>117.47215188685462</v>
      </c>
      <c r="L21">
        <v>5692</v>
      </c>
      <c r="M21" s="38">
        <f t="shared" si="3"/>
        <v>11986.954274168838</v>
      </c>
    </row>
    <row r="22" spans="2:13" ht="15">
      <c r="B22" s="14" t="s">
        <v>89</v>
      </c>
      <c r="C22" s="12">
        <v>1</v>
      </c>
      <c r="D22" s="40" t="s">
        <v>10</v>
      </c>
      <c r="E22" s="13">
        <v>100</v>
      </c>
      <c r="F22" s="13">
        <v>200</v>
      </c>
      <c r="G22" s="37">
        <f>L22/COS(RADIANS(18.25))</f>
        <v>3499.0029034665363</v>
      </c>
      <c r="H22" s="15">
        <f t="shared" si="0"/>
        <v>34.290228453972055</v>
      </c>
      <c r="K22" s="38">
        <f t="shared" si="2"/>
        <v>34.290228453972055</v>
      </c>
      <c r="L22">
        <v>3323</v>
      </c>
      <c r="M22" s="38">
        <f t="shared" si="3"/>
        <v>3499.0029034665363</v>
      </c>
    </row>
    <row r="23" spans="2:13" ht="15">
      <c r="B23" s="14" t="s">
        <v>90</v>
      </c>
      <c r="C23" s="12">
        <v>1</v>
      </c>
      <c r="D23" s="40" t="s">
        <v>10</v>
      </c>
      <c r="E23" s="13">
        <v>100</v>
      </c>
      <c r="F23" s="13">
        <v>200</v>
      </c>
      <c r="G23" s="37">
        <v>830</v>
      </c>
      <c r="H23" s="15">
        <f t="shared" si="0"/>
        <v>8.134</v>
      </c>
      <c r="K23" s="38">
        <f t="shared" si="2"/>
        <v>8.134</v>
      </c>
      <c r="L23">
        <v>1444</v>
      </c>
      <c r="M23" s="38">
        <f t="shared" si="3"/>
        <v>830</v>
      </c>
    </row>
    <row r="24" spans="2:13" ht="15">
      <c r="B24" s="14" t="s">
        <v>91</v>
      </c>
      <c r="C24" s="12">
        <v>1</v>
      </c>
      <c r="D24" s="12" t="s">
        <v>31</v>
      </c>
      <c r="E24" s="13">
        <v>70</v>
      </c>
      <c r="F24" s="13">
        <v>70</v>
      </c>
      <c r="G24" s="37">
        <v>6670</v>
      </c>
      <c r="H24" s="15">
        <f t="shared" si="0"/>
        <v>13.726859999999999</v>
      </c>
      <c r="K24" s="38">
        <f t="shared" si="2"/>
        <v>13.726859999999999</v>
      </c>
      <c r="L24">
        <v>1304</v>
      </c>
      <c r="M24" s="38">
        <f t="shared" si="3"/>
        <v>6670</v>
      </c>
    </row>
    <row r="25" spans="2:13" ht="15">
      <c r="B25" s="14" t="s">
        <v>92</v>
      </c>
      <c r="C25" s="12">
        <v>1</v>
      </c>
      <c r="D25" s="12" t="s">
        <v>31</v>
      </c>
      <c r="E25" s="13">
        <v>70</v>
      </c>
      <c r="F25" s="13">
        <v>70</v>
      </c>
      <c r="G25" s="37">
        <v>2150</v>
      </c>
      <c r="H25" s="15">
        <f t="shared" si="0"/>
        <v>4.4247</v>
      </c>
      <c r="K25" s="38">
        <f t="shared" si="2"/>
        <v>4.4247</v>
      </c>
      <c r="L25">
        <v>704</v>
      </c>
      <c r="M25" s="38">
        <f t="shared" si="3"/>
        <v>2150</v>
      </c>
    </row>
    <row r="26" spans="2:8" ht="15">
      <c r="B26" s="46" t="s">
        <v>69</v>
      </c>
      <c r="C26" s="47"/>
      <c r="D26" s="47"/>
      <c r="E26" s="47"/>
      <c r="F26" s="47"/>
      <c r="G26" s="47"/>
      <c r="H26" s="15">
        <f>SUM(K10:K25)</f>
        <v>986.3184399557956</v>
      </c>
    </row>
    <row r="27" spans="2:8" ht="15.75" thickBot="1">
      <c r="B27" s="46" t="s">
        <v>68</v>
      </c>
      <c r="C27" s="47"/>
      <c r="D27" s="47"/>
      <c r="E27" s="47"/>
      <c r="F27" s="47"/>
      <c r="G27" s="47"/>
      <c r="H27" s="34">
        <f>SUM(M10:M19)/1000</f>
        <v>188.81995989413227</v>
      </c>
    </row>
    <row r="28" spans="2:8" ht="15">
      <c r="B28" s="43" t="s">
        <v>27</v>
      </c>
      <c r="C28" s="44"/>
      <c r="D28" s="44"/>
      <c r="E28" s="44"/>
      <c r="F28" s="44"/>
      <c r="G28" s="44"/>
      <c r="H28" s="45"/>
    </row>
    <row r="29" spans="2:8" ht="15">
      <c r="B29" s="25" t="s">
        <v>17</v>
      </c>
      <c r="C29" s="7"/>
      <c r="D29" s="7"/>
      <c r="E29" s="8"/>
      <c r="F29" s="6" t="s">
        <v>13</v>
      </c>
      <c r="G29" s="7"/>
      <c r="H29" s="26"/>
    </row>
    <row r="30" spans="2:8" ht="17.25">
      <c r="B30" s="27" t="s">
        <v>40</v>
      </c>
      <c r="C30" s="10"/>
      <c r="D30" s="10"/>
      <c r="E30" s="11"/>
      <c r="F30" s="9">
        <v>490</v>
      </c>
      <c r="G30" s="10" t="s">
        <v>22</v>
      </c>
      <c r="H30" s="28"/>
    </row>
    <row r="31" spans="2:8" ht="15">
      <c r="B31" s="27" t="s">
        <v>20</v>
      </c>
      <c r="C31" s="10"/>
      <c r="D31" s="10"/>
      <c r="E31" s="11"/>
      <c r="F31" s="1" t="s">
        <v>14</v>
      </c>
      <c r="G31" s="10"/>
      <c r="H31" s="28"/>
    </row>
    <row r="32" spans="2:8" ht="17.25">
      <c r="B32" s="27"/>
      <c r="C32" s="10"/>
      <c r="D32" s="10"/>
      <c r="E32" s="11"/>
      <c r="F32" s="9">
        <v>420</v>
      </c>
      <c r="G32" s="10" t="s">
        <v>22</v>
      </c>
      <c r="H32" s="28"/>
    </row>
    <row r="33" spans="2:8" ht="15.75" thickBot="1">
      <c r="B33" s="29"/>
      <c r="C33" s="30"/>
      <c r="D33" s="30"/>
      <c r="E33" s="31"/>
      <c r="F33" s="32"/>
      <c r="G33" s="30"/>
      <c r="H33" s="33"/>
    </row>
  </sheetData>
  <sheetProtection/>
  <mergeCells count="13">
    <mergeCell ref="K7:K9"/>
    <mergeCell ref="L7:L9"/>
    <mergeCell ref="M7:M9"/>
    <mergeCell ref="B26:G26"/>
    <mergeCell ref="B27:G27"/>
    <mergeCell ref="B28:H28"/>
    <mergeCell ref="B5:H5"/>
    <mergeCell ref="B6:H6"/>
    <mergeCell ref="B7:B9"/>
    <mergeCell ref="C7:C8"/>
    <mergeCell ref="D7:D9"/>
    <mergeCell ref="E7:G7"/>
    <mergeCell ref="H7:H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</dc:creator>
  <cp:keywords/>
  <dc:description/>
  <cp:lastModifiedBy>PW</cp:lastModifiedBy>
  <dcterms:created xsi:type="dcterms:W3CDTF">2012-04-04T17:27:08Z</dcterms:created>
  <dcterms:modified xsi:type="dcterms:W3CDTF">2012-05-06T18:04:17Z</dcterms:modified>
  <cp:category/>
  <cp:version/>
  <cp:contentType/>
  <cp:contentStatus/>
</cp:coreProperties>
</file>