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riit\Downloads\"/>
    </mc:Choice>
  </mc:AlternateContent>
  <bookViews>
    <workbookView xWindow="0" yWindow="0" windowWidth="17640" windowHeight="9375"/>
  </bookViews>
  <sheets>
    <sheet name="Hinnatabel" sheetId="1" r:id="rId1"/>
    <sheet name="avad" sheetId="2" r:id="rId2"/>
  </sheets>
  <calcPr calcId="152511"/>
  <extLst>
    <ext uri="GoogleSheetsCustomDataVersion2">
      <go:sheetsCustomData xmlns:go="http://customooxmlschemas.google.com/" r:id="rId6" roundtripDataChecksum="F07h/nrlFQdZlkI20syaRFmjwDf5jkyj8WN6z1+e8YA="/>
    </ext>
  </extLst>
</workbook>
</file>

<file path=xl/calcChain.xml><?xml version="1.0" encoding="utf-8"?>
<calcChain xmlns="http://schemas.openxmlformats.org/spreadsheetml/2006/main">
  <c r="J26" i="2" l="1"/>
  <c r="I26" i="2"/>
  <c r="G26" i="2"/>
  <c r="H26" i="2" s="1"/>
  <c r="J25" i="2"/>
  <c r="I25" i="2"/>
  <c r="G25" i="2"/>
  <c r="H25" i="2" s="1"/>
  <c r="J24" i="2"/>
  <c r="I24" i="2"/>
  <c r="G24" i="2"/>
  <c r="H24" i="2" s="1"/>
  <c r="J23" i="2"/>
  <c r="I23" i="2"/>
  <c r="G23" i="2"/>
  <c r="H23" i="2" s="1"/>
  <c r="J22" i="2"/>
  <c r="I22" i="2"/>
  <c r="G22" i="2"/>
  <c r="H22" i="2" s="1"/>
  <c r="J21" i="2"/>
  <c r="I21" i="2"/>
  <c r="G21" i="2"/>
  <c r="H21" i="2" s="1"/>
  <c r="J20" i="2"/>
  <c r="I20" i="2"/>
  <c r="G20" i="2"/>
  <c r="H20" i="2" s="1"/>
  <c r="J19" i="2"/>
  <c r="I19" i="2"/>
  <c r="G19" i="2"/>
  <c r="H19" i="2" s="1"/>
  <c r="J18" i="2"/>
  <c r="I18" i="2"/>
  <c r="G18" i="2"/>
  <c r="H18" i="2" s="1"/>
  <c r="J17" i="2"/>
  <c r="I17" i="2"/>
  <c r="G17" i="2"/>
  <c r="H17" i="2" s="1"/>
  <c r="J16" i="2"/>
  <c r="I16" i="2"/>
  <c r="G16" i="2"/>
  <c r="H16" i="2" s="1"/>
  <c r="J15" i="2"/>
  <c r="I15" i="2"/>
  <c r="G15" i="2"/>
  <c r="H15" i="2" s="1"/>
  <c r="J14" i="2"/>
  <c r="I14" i="2"/>
  <c r="G14" i="2"/>
  <c r="H14" i="2" s="1"/>
  <c r="J12" i="2"/>
  <c r="I12" i="2"/>
  <c r="G12" i="2"/>
  <c r="H12" i="2" s="1"/>
  <c r="J11" i="2"/>
  <c r="I11" i="2"/>
  <c r="G11" i="2"/>
  <c r="H11" i="2" s="1"/>
  <c r="J10" i="2"/>
  <c r="I10" i="2"/>
  <c r="G10" i="2"/>
  <c r="H10" i="2" s="1"/>
  <c r="J8" i="2"/>
  <c r="I8" i="2"/>
  <c r="G8" i="2"/>
  <c r="H8" i="2" s="1"/>
  <c r="J7" i="2"/>
  <c r="I7" i="2"/>
  <c r="G7" i="2"/>
  <c r="H7" i="2" s="1"/>
  <c r="J6" i="2"/>
  <c r="I6" i="2"/>
  <c r="G6" i="2"/>
  <c r="H6" i="2" s="1"/>
  <c r="J5" i="2"/>
  <c r="I5" i="2"/>
  <c r="G5" i="2"/>
  <c r="H5" i="2" s="1"/>
  <c r="J4" i="2"/>
  <c r="I4" i="2"/>
  <c r="G4" i="2"/>
  <c r="H4" i="2" s="1"/>
  <c r="J3" i="2"/>
  <c r="I3" i="2"/>
  <c r="G3" i="2"/>
  <c r="H3" i="2" s="1"/>
  <c r="J2" i="2"/>
  <c r="I2" i="2"/>
  <c r="G2" i="2"/>
  <c r="H2" i="2" s="1"/>
  <c r="F549" i="1"/>
  <c r="F548" i="1"/>
  <c r="F547" i="1"/>
  <c r="F545" i="1"/>
  <c r="F544" i="1"/>
  <c r="F543" i="1"/>
  <c r="F520" i="1" s="1"/>
  <c r="F542" i="1"/>
  <c r="F541" i="1"/>
  <c r="F540" i="1"/>
  <c r="F539" i="1"/>
  <c r="F538" i="1"/>
  <c r="F537" i="1"/>
  <c r="F536" i="1"/>
  <c r="A536" i="1"/>
  <c r="A537" i="1" s="1"/>
  <c r="A538" i="1" s="1"/>
  <c r="A539" i="1" s="1"/>
  <c r="A540" i="1" s="1"/>
  <c r="F535" i="1"/>
  <c r="F534" i="1"/>
  <c r="F533" i="1"/>
  <c r="F532" i="1"/>
  <c r="F531" i="1"/>
  <c r="A531" i="1"/>
  <c r="A532" i="1" s="1"/>
  <c r="A533" i="1" s="1"/>
  <c r="F530" i="1"/>
  <c r="A530" i="1"/>
  <c r="F529" i="1"/>
  <c r="F528" i="1"/>
  <c r="F527" i="1"/>
  <c r="F526" i="1"/>
  <c r="F525" i="1"/>
  <c r="F524" i="1"/>
  <c r="F523" i="1"/>
  <c r="F522" i="1"/>
  <c r="F521" i="1"/>
  <c r="F519" i="1"/>
  <c r="F518" i="1"/>
  <c r="F517" i="1"/>
  <c r="F516" i="1"/>
  <c r="F515" i="1"/>
  <c r="F514" i="1"/>
  <c r="A514" i="1"/>
  <c r="F513" i="1"/>
  <c r="F512" i="1"/>
  <c r="F511" i="1"/>
  <c r="F510" i="1"/>
  <c r="F509" i="1"/>
  <c r="F508" i="1"/>
  <c r="F507" i="1"/>
  <c r="A507" i="1"/>
  <c r="A508" i="1" s="1"/>
  <c r="A509" i="1" s="1"/>
  <c r="A510" i="1" s="1"/>
  <c r="A511" i="1" s="1"/>
  <c r="F506" i="1"/>
  <c r="A506" i="1"/>
  <c r="F505" i="1"/>
  <c r="F504" i="1"/>
  <c r="F503" i="1"/>
  <c r="F502" i="1"/>
  <c r="F501" i="1"/>
  <c r="F500" i="1"/>
  <c r="F499" i="1"/>
  <c r="F498" i="1"/>
  <c r="F497" i="1"/>
  <c r="F496" i="1"/>
  <c r="A496" i="1"/>
  <c r="A497" i="1" s="1"/>
  <c r="A498" i="1" s="1"/>
  <c r="A499" i="1" s="1"/>
  <c r="A500" i="1" s="1"/>
  <c r="F495" i="1"/>
  <c r="A495" i="1"/>
  <c r="F494" i="1"/>
  <c r="F493" i="1"/>
  <c r="F492" i="1" s="1"/>
  <c r="F491" i="1"/>
  <c r="F489" i="1"/>
  <c r="F488" i="1"/>
  <c r="F487" i="1"/>
  <c r="F486" i="1"/>
  <c r="F485" i="1"/>
  <c r="F484" i="1"/>
  <c r="F483" i="1"/>
  <c r="F482" i="1"/>
  <c r="F481" i="1"/>
  <c r="F480" i="1"/>
  <c r="F479" i="1"/>
  <c r="F478" i="1"/>
  <c r="F477" i="1"/>
  <c r="F476" i="1"/>
  <c r="F475" i="1"/>
  <c r="F474" i="1"/>
  <c r="F473" i="1"/>
  <c r="F472" i="1"/>
  <c r="F471" i="1"/>
  <c r="F470" i="1"/>
  <c r="A470" i="1"/>
  <c r="A471" i="1" s="1"/>
  <c r="A472" i="1" s="1"/>
  <c r="A473" i="1" s="1"/>
  <c r="A474" i="1" s="1"/>
  <c r="F469" i="1"/>
  <c r="A469" i="1"/>
  <c r="F468" i="1"/>
  <c r="F467" i="1"/>
  <c r="F466" i="1"/>
  <c r="F463" i="1" s="1"/>
  <c r="F465" i="1"/>
  <c r="F464" i="1"/>
  <c r="F462" i="1"/>
  <c r="F461" i="1"/>
  <c r="F459" i="1"/>
  <c r="F458" i="1"/>
  <c r="F455" i="1" s="1"/>
  <c r="F454" i="1"/>
  <c r="F452" i="1"/>
  <c r="F451" i="1"/>
  <c r="F448" i="1" s="1"/>
  <c r="F450" i="1"/>
  <c r="F447" i="1"/>
  <c r="F446" i="1"/>
  <c r="F442" i="1"/>
  <c r="A442" i="1"/>
  <c r="F441" i="1"/>
  <c r="A441" i="1"/>
  <c r="F440" i="1"/>
  <c r="F439" i="1"/>
  <c r="F438" i="1"/>
  <c r="F434" i="1" s="1"/>
  <c r="C438" i="1"/>
  <c r="F437" i="1"/>
  <c r="F433" i="1"/>
  <c r="F431" i="1"/>
  <c r="F430" i="1"/>
  <c r="F429" i="1"/>
  <c r="F428" i="1"/>
  <c r="F427" i="1"/>
  <c r="F426" i="1"/>
  <c r="F425" i="1"/>
  <c r="F424" i="1"/>
  <c r="F423" i="1"/>
  <c r="F422" i="1"/>
  <c r="F420" i="1"/>
  <c r="F419" i="1"/>
  <c r="F418" i="1"/>
  <c r="F417" i="1"/>
  <c r="F416" i="1"/>
  <c r="F415" i="1"/>
  <c r="F414" i="1"/>
  <c r="F413" i="1"/>
  <c r="F412" i="1"/>
  <c r="F411" i="1"/>
  <c r="F410" i="1"/>
  <c r="F409" i="1"/>
  <c r="F408" i="1"/>
  <c r="F407" i="1"/>
  <c r="A407" i="1"/>
  <c r="A408" i="1" s="1"/>
  <c r="A410" i="1" s="1"/>
  <c r="A411" i="1" s="1"/>
  <c r="A413" i="1" s="1"/>
  <c r="A414" i="1" s="1"/>
  <c r="A416" i="1" s="1"/>
  <c r="A417" i="1" s="1"/>
  <c r="A419" i="1" s="1"/>
  <c r="A420" i="1" s="1"/>
  <c r="A422" i="1" s="1"/>
  <c r="A423" i="1" s="1"/>
  <c r="F406" i="1"/>
  <c r="F405" i="1"/>
  <c r="F404" i="1"/>
  <c r="F403" i="1"/>
  <c r="F402" i="1"/>
  <c r="F401" i="1"/>
  <c r="F400" i="1"/>
  <c r="F399" i="1"/>
  <c r="F398" i="1"/>
  <c r="F397" i="1"/>
  <c r="F396" i="1"/>
  <c r="F395" i="1"/>
  <c r="F394" i="1"/>
  <c r="F393" i="1"/>
  <c r="F392" i="1"/>
  <c r="F391" i="1"/>
  <c r="F390" i="1"/>
  <c r="F389" i="1"/>
  <c r="F388" i="1"/>
  <c r="F387" i="1"/>
  <c r="A387" i="1"/>
  <c r="A388" i="1" s="1"/>
  <c r="A390" i="1" s="1"/>
  <c r="A392" i="1" s="1"/>
  <c r="A393" i="1" s="1"/>
  <c r="A395" i="1" s="1"/>
  <c r="A396" i="1" s="1"/>
  <c r="F386" i="1"/>
  <c r="F385" i="1"/>
  <c r="F384" i="1"/>
  <c r="F383" i="1"/>
  <c r="F382" i="1"/>
  <c r="F381" i="1"/>
  <c r="F380" i="1"/>
  <c r="F379" i="1"/>
  <c r="F378" i="1"/>
  <c r="F376" i="1" s="1"/>
  <c r="F377" i="1"/>
  <c r="F373" i="1"/>
  <c r="F372" i="1"/>
  <c r="F371" i="1"/>
  <c r="F370" i="1"/>
  <c r="F369" i="1"/>
  <c r="F368" i="1"/>
  <c r="F367" i="1"/>
  <c r="F366" i="1"/>
  <c r="F365" i="1"/>
  <c r="F364" i="1"/>
  <c r="F363" i="1"/>
  <c r="F362" i="1"/>
  <c r="F361" i="1"/>
  <c r="F360" i="1"/>
  <c r="F359" i="1"/>
  <c r="F358" i="1"/>
  <c r="F357" i="1"/>
  <c r="F356" i="1"/>
  <c r="F355" i="1"/>
  <c r="F354" i="1"/>
  <c r="F353" i="1"/>
  <c r="F352" i="1"/>
  <c r="C352" i="1"/>
  <c r="F351" i="1"/>
  <c r="F350" i="1"/>
  <c r="F349" i="1"/>
  <c r="F348" i="1"/>
  <c r="F347" i="1"/>
  <c r="F346" i="1"/>
  <c r="F345" i="1"/>
  <c r="F344" i="1"/>
  <c r="F343" i="1"/>
  <c r="F342" i="1"/>
  <c r="F341" i="1"/>
  <c r="F339" i="1" s="1"/>
  <c r="F340" i="1"/>
  <c r="F338" i="1"/>
  <c r="F337" i="1"/>
  <c r="C336" i="1"/>
  <c r="F336" i="1" s="1"/>
  <c r="C335" i="1"/>
  <c r="F335" i="1" s="1"/>
  <c r="C334" i="1"/>
  <c r="F334" i="1" s="1"/>
  <c r="F333" i="1"/>
  <c r="F332" i="1"/>
  <c r="C331" i="1"/>
  <c r="F331" i="1" s="1"/>
  <c r="F330" i="1"/>
  <c r="F329" i="1"/>
  <c r="F328" i="1"/>
  <c r="C327" i="1"/>
  <c r="F327" i="1" s="1"/>
  <c r="F326" i="1"/>
  <c r="F325" i="1"/>
  <c r="F324" i="1"/>
  <c r="C323" i="1"/>
  <c r="F323" i="1" s="1"/>
  <c r="F322" i="1"/>
  <c r="C321" i="1"/>
  <c r="F321" i="1" s="1"/>
  <c r="F320" i="1"/>
  <c r="F319" i="1"/>
  <c r="C318" i="1"/>
  <c r="F318" i="1" s="1"/>
  <c r="F317" i="1"/>
  <c r="C316" i="1"/>
  <c r="F316" i="1" s="1"/>
  <c r="F315" i="1"/>
  <c r="F314" i="1"/>
  <c r="C314" i="1"/>
  <c r="F313" i="1"/>
  <c r="F312" i="1"/>
  <c r="F311" i="1"/>
  <c r="C310" i="1"/>
  <c r="F310" i="1" s="1"/>
  <c r="A310" i="1"/>
  <c r="A311" i="1" s="1"/>
  <c r="C309" i="1"/>
  <c r="F309" i="1" s="1"/>
  <c r="A309" i="1"/>
  <c r="F308" i="1"/>
  <c r="C308" i="1"/>
  <c r="A308" i="1"/>
  <c r="C307" i="1"/>
  <c r="F307" i="1" s="1"/>
  <c r="A307" i="1"/>
  <c r="F306" i="1"/>
  <c r="F305" i="1"/>
  <c r="F304" i="1"/>
  <c r="C304" i="1"/>
  <c r="F303" i="1"/>
  <c r="F302" i="1"/>
  <c r="F301" i="1"/>
  <c r="C301" i="1"/>
  <c r="F300" i="1"/>
  <c r="F299" i="1"/>
  <c r="F298" i="1"/>
  <c r="C298" i="1"/>
  <c r="C297" i="1"/>
  <c r="F297" i="1" s="1"/>
  <c r="F296" i="1"/>
  <c r="C295" i="1"/>
  <c r="F295" i="1" s="1"/>
  <c r="C294" i="1"/>
  <c r="F294" i="1" s="1"/>
  <c r="F293" i="1"/>
  <c r="C292" i="1"/>
  <c r="F292" i="1" s="1"/>
  <c r="F291" i="1"/>
  <c r="C290" i="1"/>
  <c r="F290" i="1" s="1"/>
  <c r="F289" i="1"/>
  <c r="F288" i="1"/>
  <c r="C288" i="1"/>
  <c r="F287" i="1"/>
  <c r="C286" i="1"/>
  <c r="F286" i="1" s="1"/>
  <c r="F285" i="1"/>
  <c r="C284" i="1"/>
  <c r="F284" i="1" s="1"/>
  <c r="F282" i="1"/>
  <c r="F278" i="1"/>
  <c r="F277" i="1"/>
  <c r="F276" i="1"/>
  <c r="F275" i="1"/>
  <c r="F274" i="1"/>
  <c r="F273" i="1"/>
  <c r="F272" i="1"/>
  <c r="F271" i="1" s="1"/>
  <c r="F270" i="1"/>
  <c r="F269" i="1"/>
  <c r="F267" i="1"/>
  <c r="F266" i="1"/>
  <c r="F265" i="1"/>
  <c r="F264" i="1"/>
  <c r="F263" i="1"/>
  <c r="F262" i="1"/>
  <c r="F261" i="1"/>
  <c r="F260" i="1"/>
  <c r="A260" i="1"/>
  <c r="A261" i="1" s="1"/>
  <c r="A262" i="1" s="1"/>
  <c r="A263" i="1" s="1"/>
  <c r="F259" i="1"/>
  <c r="F258" i="1"/>
  <c r="F257" i="1"/>
  <c r="F256" i="1"/>
  <c r="F255" i="1"/>
  <c r="F254" i="1"/>
  <c r="F253" i="1"/>
  <c r="A253" i="1"/>
  <c r="A254" i="1" s="1"/>
  <c r="A255" i="1" s="1"/>
  <c r="A256" i="1" s="1"/>
  <c r="A257" i="1" s="1"/>
  <c r="F252" i="1"/>
  <c r="A252" i="1"/>
  <c r="F251" i="1"/>
  <c r="F250" i="1"/>
  <c r="F249" i="1"/>
  <c r="F248" i="1"/>
  <c r="F247" i="1"/>
  <c r="F246" i="1"/>
  <c r="F245" i="1"/>
  <c r="F244" i="1"/>
  <c r="F243" i="1"/>
  <c r="F242" i="1"/>
  <c r="F241" i="1" s="1"/>
  <c r="F240" i="1"/>
  <c r="F238" i="1"/>
  <c r="F237" i="1"/>
  <c r="F235" i="1" s="1"/>
  <c r="F236" i="1"/>
  <c r="C232" i="1"/>
  <c r="F232" i="1" s="1"/>
  <c r="F231" i="1"/>
  <c r="F230" i="1"/>
  <c r="F229" i="1"/>
  <c r="F228" i="1"/>
  <c r="F227" i="1"/>
  <c r="F226" i="1"/>
  <c r="A226" i="1"/>
  <c r="F225" i="1"/>
  <c r="F223" i="1" s="1"/>
  <c r="F220" i="1"/>
  <c r="F219" i="1"/>
  <c r="F218" i="1"/>
  <c r="F217" i="1"/>
  <c r="F216" i="1"/>
  <c r="F215" i="1"/>
  <c r="F214" i="1"/>
  <c r="F213" i="1"/>
  <c r="F212" i="1"/>
  <c r="F211" i="1"/>
  <c r="F210" i="1"/>
  <c r="F207" i="1"/>
  <c r="F206" i="1"/>
  <c r="F205" i="1"/>
  <c r="F204" i="1"/>
  <c r="F203" i="1"/>
  <c r="F202" i="1"/>
  <c r="F201" i="1"/>
  <c r="F200" i="1"/>
  <c r="F199" i="1"/>
  <c r="F198" i="1"/>
  <c r="F197" i="1"/>
  <c r="F196" i="1"/>
  <c r="F193" i="1"/>
  <c r="F192" i="1"/>
  <c r="F191" i="1"/>
  <c r="F185" i="1"/>
  <c r="F184" i="1"/>
  <c r="F183" i="1"/>
  <c r="F182" i="1"/>
  <c r="F181" i="1"/>
  <c r="A181" i="1"/>
  <c r="F180" i="1"/>
  <c r="F179" i="1"/>
  <c r="F178" i="1" s="1"/>
  <c r="F177" i="1"/>
  <c r="F176" i="1"/>
  <c r="F175" i="1"/>
  <c r="F174" i="1"/>
  <c r="F173" i="1"/>
  <c r="F172" i="1"/>
  <c r="F171" i="1"/>
  <c r="F170" i="1"/>
  <c r="F169" i="1"/>
  <c r="F168" i="1"/>
  <c r="F167" i="1"/>
  <c r="F166" i="1"/>
  <c r="F165" i="1"/>
  <c r="F164" i="1"/>
  <c r="F163" i="1"/>
  <c r="F162" i="1"/>
  <c r="F161" i="1"/>
  <c r="F160" i="1"/>
  <c r="F159" i="1"/>
  <c r="F158" i="1"/>
  <c r="F157" i="1"/>
  <c r="F156" i="1"/>
  <c r="F155" i="1"/>
  <c r="F154" i="1"/>
  <c r="F153" i="1"/>
  <c r="F152" i="1"/>
  <c r="F151" i="1"/>
  <c r="F150" i="1"/>
  <c r="F149" i="1"/>
  <c r="F148" i="1"/>
  <c r="F147" i="1"/>
  <c r="F146" i="1"/>
  <c r="F145" i="1"/>
  <c r="F144" i="1"/>
  <c r="F143" i="1"/>
  <c r="F140" i="1" s="1"/>
  <c r="F142" i="1"/>
  <c r="F141" i="1"/>
  <c r="F139" i="1"/>
  <c r="F138" i="1"/>
  <c r="F136" i="1"/>
  <c r="F134" i="1"/>
  <c r="F133" i="1"/>
  <c r="F132" i="1"/>
  <c r="F131" i="1"/>
  <c r="F130" i="1"/>
  <c r="F127" i="1" s="1"/>
  <c r="F129" i="1"/>
  <c r="F128" i="1"/>
  <c r="F126" i="1"/>
  <c r="F125" i="1"/>
  <c r="F124" i="1"/>
  <c r="F123" i="1"/>
  <c r="F122" i="1"/>
  <c r="F119" i="1" s="1"/>
  <c r="F121" i="1"/>
  <c r="F120" i="1"/>
  <c r="F118" i="1"/>
  <c r="F117" i="1"/>
  <c r="F113" i="1"/>
  <c r="F111" i="1"/>
  <c r="F108" i="1"/>
  <c r="F107" i="1"/>
  <c r="F106" i="1"/>
  <c r="F105" i="1"/>
  <c r="F102" i="1" s="1"/>
  <c r="F104" i="1"/>
  <c r="F103" i="1"/>
  <c r="F101" i="1"/>
  <c r="F100" i="1"/>
  <c r="F99" i="1"/>
  <c r="F98" i="1"/>
  <c r="F97" i="1"/>
  <c r="F96" i="1"/>
  <c r="F95" i="1"/>
  <c r="F94" i="1"/>
  <c r="F93" i="1"/>
  <c r="F92" i="1"/>
  <c r="F90" i="1"/>
  <c r="F89" i="1"/>
  <c r="F88" i="1"/>
  <c r="F86" i="1" s="1"/>
  <c r="F87" i="1"/>
  <c r="F83" i="1"/>
  <c r="F82" i="1"/>
  <c r="F81" i="1"/>
  <c r="F80" i="1"/>
  <c r="F79" i="1"/>
  <c r="F78" i="1"/>
  <c r="F77" i="1"/>
  <c r="F76" i="1"/>
  <c r="F75" i="1"/>
  <c r="F74" i="1"/>
  <c r="F73" i="1"/>
  <c r="F72" i="1"/>
  <c r="F71" i="1"/>
  <c r="F70" i="1"/>
  <c r="F67" i="1" s="1"/>
  <c r="F69" i="1"/>
  <c r="F66" i="1"/>
  <c r="F65" i="1"/>
  <c r="F64" i="1"/>
  <c r="F63" i="1"/>
  <c r="F62" i="1"/>
  <c r="F61" i="1"/>
  <c r="F58" i="1" s="1"/>
  <c r="F60" i="1"/>
  <c r="F59" i="1"/>
  <c r="F57" i="1"/>
  <c r="F55" i="1"/>
  <c r="F54" i="1"/>
  <c r="F53" i="1"/>
  <c r="F52" i="1"/>
  <c r="F51" i="1"/>
  <c r="F50" i="1"/>
  <c r="F49" i="1"/>
  <c r="F48" i="1"/>
  <c r="F47" i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F32" i="1"/>
  <c r="F30" i="1" s="1"/>
  <c r="F31" i="1"/>
  <c r="F29" i="1"/>
  <c r="F28" i="1"/>
  <c r="F27" i="1" s="1"/>
  <c r="F24" i="1"/>
  <c r="F23" i="1"/>
  <c r="F22" i="1"/>
  <c r="F21" i="1"/>
  <c r="F20" i="1"/>
  <c r="F19" i="1"/>
  <c r="F18" i="1"/>
  <c r="F15" i="1" s="1"/>
  <c r="F17" i="1"/>
  <c r="F16" i="1"/>
  <c r="F14" i="1"/>
  <c r="F13" i="1"/>
  <c r="F445" i="1" l="1"/>
  <c r="F12" i="1"/>
  <c r="F116" i="1"/>
  <c r="F281" i="1"/>
  <c r="F460" i="1"/>
  <c r="F137" i="1"/>
  <c r="F188" i="1"/>
  <c r="F268" i="1"/>
  <c r="F550" i="1" l="1"/>
  <c r="F552" i="1" s="1"/>
  <c r="F551" i="1" s="1"/>
</calcChain>
</file>

<file path=xl/sharedStrings.xml><?xml version="1.0" encoding="utf-8"?>
<sst xmlns="http://schemas.openxmlformats.org/spreadsheetml/2006/main" count="857" uniqueCount="432">
  <si>
    <t>Eramu</t>
  </si>
  <si>
    <t>Suletud netopind ca 139 m2</t>
  </si>
  <si>
    <t>Pakkumistabel</t>
  </si>
  <si>
    <t>Toetuskõlbulikud tööd</t>
  </si>
  <si>
    <t xml:space="preserve">Kood </t>
  </si>
  <si>
    <t xml:space="preserve">Kululiik </t>
  </si>
  <si>
    <t xml:space="preserve">Maht </t>
  </si>
  <si>
    <t xml:space="preserve">Ühik </t>
  </si>
  <si>
    <t xml:space="preserve">Summa </t>
  </si>
  <si>
    <t>PROJEKTEERIMINE</t>
  </si>
  <si>
    <t>Projekteerimine</t>
  </si>
  <si>
    <t>Arhitektuurse TP koostamine (sõlmed, lõiked jms. kvaliteetseks tööde teostuseks minimaalselt vajalik)</t>
  </si>
  <si>
    <t>kmpl</t>
  </si>
  <si>
    <t>Konstruktiivse tööprojekti koostamine (sõlmed, lõiked jms. minimaalselt vajalik - vintskapid, uued avad)</t>
  </si>
  <si>
    <t>Kütte tööprojekt/teostusjoonised - töövõtja teeb teostusjoonised ja juhendi, eraldi TP pole vaja</t>
  </si>
  <si>
    <t>Ventilatsiooni teostusjoonised - töövõtja teeb teostusjoonised ja juhendi, eraldi TP pole vaja</t>
  </si>
  <si>
    <t>Veevarustuse teostusjoonised  - töövõtja teeb teostusjoonised ja juhendi, eraldi TP pole vaja</t>
  </si>
  <si>
    <t>Kanalisatsiooni teostusjoonised  - töövõtja teeb teostusjoonised ja juhendi, eraldi TP pole vaja</t>
  </si>
  <si>
    <t>Tugevvoolupaigaldise teostusjoonised  - töövõtja teeb teostusjoonised ja juhendi, eraldi TP pole vaja</t>
  </si>
  <si>
    <t>Nõrkvoolupaigaldise teostusjoonised  - töövõtja teeb teostusjoonised ja juhendi, eraldi TP pole vaja</t>
  </si>
  <si>
    <t xml:space="preserve">VÄLISRAJATISED </t>
  </si>
  <si>
    <t xml:space="preserve">Ettevalmistus ja lammutus </t>
  </si>
  <si>
    <t>Hoone ja rajatiste lammutamine sh.</t>
  </si>
  <si>
    <t xml:space="preserve">Lammutustööd: kuuri lammutus </t>
  </si>
  <si>
    <t>Lammutustööd: terrassilaudise eemaldus 20m2</t>
  </si>
  <si>
    <t>m2</t>
  </si>
  <si>
    <t xml:space="preserve">Lammutustööd: , olemasoleva piirde eemaldus ca 12jm, </t>
  </si>
  <si>
    <t>jm</t>
  </si>
  <si>
    <t xml:space="preserve">Lammutustööd: , katusepleki eemaldus ca 20m2, terrassi kohal laeprusside eemaldus </t>
  </si>
  <si>
    <t>Lammutustööd hoones 1k: - kaminatoas seina lammutus ca 5m2  kandepostide vekseldamine taladega vt kandevtarindid</t>
  </si>
  <si>
    <t xml:space="preserve">Lammutustööd hoones 1k: trepi lammutus </t>
  </si>
  <si>
    <t>Lammutustööd hoones 1k:  trepi seina lammutus ca 4m2</t>
  </si>
  <si>
    <t>Lammutustööd hoones 1k: põrandate demontaaž  (kõik ruumid 1k va. garaaž/abihoone)</t>
  </si>
  <si>
    <t>Lammutustööd hoones 1k: saunas, wc-s ja san ruumis seinamaterjalide demontaaž kuni kandva seina karkassini, ripplae eemaldus kuni kandva seina karkassini</t>
  </si>
  <si>
    <t xml:space="preserve">Lammutustööd 1k õues: terrasil punase kivimüüri lammutus </t>
  </si>
  <si>
    <t>Lammutustööd hoones 2k: põrandalaudise eemaldus  (kõik 2k ruumid sh. praegune rõdu osa)</t>
  </si>
  <si>
    <t>Lammutustööd hoones 2k: tuba 22 uksega sein ca 4m2</t>
  </si>
  <si>
    <t>Lammutustööd hoones 2k: rõdu akendega välissein ca 18m2 koos akendega</t>
  </si>
  <si>
    <t>Lammutustööd hoones 2k: soome papi eemaldus siseseinad ruumid 23 ja 24</t>
  </si>
  <si>
    <t>Lammutustööd hoones 2k: soome papi eemaldus laed ruumid 23 ja 23</t>
  </si>
  <si>
    <t>Seina viimistluskihtide demontaaz</t>
  </si>
  <si>
    <t>Kõikide akende, välisuste ja siseuste demontaaž ning utiliseerimine sh. garaaž ja abiruum</t>
  </si>
  <si>
    <t>kogum</t>
  </si>
  <si>
    <t>Katusepleki demontaaz koos aluskonstruktsioonidega</t>
  </si>
  <si>
    <t>Fassaadi laudise demontaaz koos aluskihtidega kuni olemasoleva kandevkarkassini</t>
  </si>
  <si>
    <t>Peasissekäigu sokli ja seinaliite  süvend betoon terrassi</t>
  </si>
  <si>
    <t>Tuulekasti laudise demontaaz</t>
  </si>
  <si>
    <t>Tehnosüsteemide demontaaz</t>
  </si>
  <si>
    <t>tundi</t>
  </si>
  <si>
    <t>Raadamis-ja lammutusjäätmete vedu ja utiliseerimine</t>
  </si>
  <si>
    <t>kont</t>
  </si>
  <si>
    <t xml:space="preserve">Hoonealune süvend </t>
  </si>
  <si>
    <t>Kaeved</t>
  </si>
  <si>
    <t>Hoone aluspõrandate väljakaeve 100 mm</t>
  </si>
  <si>
    <t>m3</t>
  </si>
  <si>
    <t>Täited</t>
  </si>
  <si>
    <t>Hoone aluspõranda täide tihendatud liivaga 150…200 mm</t>
  </si>
  <si>
    <t>Pinnase vedu</t>
  </si>
  <si>
    <t>Väljakeve planeerimine krundil</t>
  </si>
  <si>
    <t xml:space="preserve">Hoonevälised ehitised </t>
  </si>
  <si>
    <t>Estakaadid, kaldteed, pandused</t>
  </si>
  <si>
    <t>Hoone sillutusriba killustikalused 100 mm</t>
  </si>
  <si>
    <t>Hoone sillutusriba  aluskile</t>
  </si>
  <si>
    <t>Hoone sillutusriba liivalus  100 mm</t>
  </si>
  <si>
    <t>Hoone sillutusriba horisontaalne soojustus EPS 120 100 mm</t>
  </si>
  <si>
    <t>Hoone sillutusriba graniitkiluustik  100 mm; b-500 mm</t>
  </si>
  <si>
    <t>Hoone sillutusriba PVC ääris</t>
  </si>
  <si>
    <t>Välistrepid</t>
  </si>
  <si>
    <t>VU-2 Puidust  välistrepi ehitus  karkassi kinnitus sokkel;  300*1000 mm; 2 kmpl</t>
  </si>
  <si>
    <t>Varikatused</t>
  </si>
  <si>
    <t>Terrassi varikatuse viimistletid puitpostid 100*100 mm; l-2300 mm (4 kmpl)</t>
  </si>
  <si>
    <t>Terrassi varikatuse kandev värvitud  puitkonstruktsioon koos vööga  50*150 mm</t>
  </si>
  <si>
    <t>Terrassi varikatuse  värvitud roovitus 22*100 mm</t>
  </si>
  <si>
    <t>Terrassi varikatuse plekkkate (klassikprofiil) koos paigaldusega</t>
  </si>
  <si>
    <t>Terrassi varikatuse serva plekk</t>
  </si>
  <si>
    <t>Terrassi varikatuse seinaliite plekk</t>
  </si>
  <si>
    <t xml:space="preserve">Välisvõrgud </t>
  </si>
  <si>
    <t>Veetorustik</t>
  </si>
  <si>
    <t>Puurkaevu tamponeerimine/sulgemine/likvideerimine</t>
  </si>
  <si>
    <t>Tellija poolt hind, jätta tabelis muutmata</t>
  </si>
  <si>
    <t>Kaabelliinid</t>
  </si>
  <si>
    <t>Nõrkv-ja tugevvoolu kaabel autoväravast abihoonesse (kaabel olemas, kõri vaja osta ja koos kaabliga paika panna ca 0,7m sügavusele PVC-pipe ø50, kollane, 750N  sh. e, kollane hoiatuslint)</t>
  </si>
  <si>
    <t xml:space="preserve">Kaeved maa-alal </t>
  </si>
  <si>
    <t>Tugevdatud muru alune väljakeve 400 mm ca 60 m2</t>
  </si>
  <si>
    <t>Hoone perimeetri väljakaeve k.a. terrassi sokkel;  1200*400*58500 mm</t>
  </si>
  <si>
    <t>Väljakaevete planeerimine krundil</t>
  </si>
  <si>
    <t>Täide</t>
  </si>
  <si>
    <t>Sokli tagasitäide olemasoleva kaevega</t>
  </si>
  <si>
    <t xml:space="preserve">Maa-ala pinnakatted </t>
  </si>
  <si>
    <t>Haljastus</t>
  </si>
  <si>
    <t>Muru taastamine hoone perimeetril ca 1000 mm laiuselt</t>
  </si>
  <si>
    <t>Muru taastamine seoses kaabeliini rajamisega</t>
  </si>
  <si>
    <t xml:space="preserve">Tugevdatud muru geokärjega   </t>
  </si>
  <si>
    <t>Teede ja platside alused</t>
  </si>
  <si>
    <t>Tugevdatud muru killustikalusel 200 mm</t>
  </si>
  <si>
    <t>Väikeehitised maa-alal</t>
  </si>
  <si>
    <t>Piirded</t>
  </si>
  <si>
    <t>Autovärav ol.oleva konstruktsiooni katmine puiduga 3000*1400 mm</t>
  </si>
  <si>
    <t xml:space="preserve">ALUSED JA VUNDAMENDID </t>
  </si>
  <si>
    <t xml:space="preserve">Rostvärgid ja taldmikud </t>
  </si>
  <si>
    <t>Müüritis</t>
  </si>
  <si>
    <t>Hoone sokli ettevalmistustööd - puhastamine survepesuga</t>
  </si>
  <si>
    <t>Sooja- ja hüdroisolatsioon</t>
  </si>
  <si>
    <t>Terrassi soojustusriba soojustusriba paigaldus  PIR 50 mm; 5000*300 mm</t>
  </si>
  <si>
    <t>Hoone sokli  soojustamine EPS  120 150 mm</t>
  </si>
  <si>
    <t xml:space="preserve">Aluspõrandad </t>
  </si>
  <si>
    <t>Liiv- ja killustikalused</t>
  </si>
  <si>
    <t>Aluspõranda killustikalused 200 mm</t>
  </si>
  <si>
    <t>Betoontarindid</t>
  </si>
  <si>
    <t>Aluspõranda raudbetoonplaat 80 mm</t>
  </si>
  <si>
    <t>Põrnada soojustus EPS100 2x100mm</t>
  </si>
  <si>
    <t>Põranda aluskile</t>
  </si>
  <si>
    <t xml:space="preserve">KANDETARINDID </t>
  </si>
  <si>
    <t xml:space="preserve">Kandvad ja välisseinad </t>
  </si>
  <si>
    <t>Müüritised</t>
  </si>
  <si>
    <t>Olemasoleva tellisvoodri puhastamine survepesuga ja ettevalmistustööd kergkrohvi süsteemi soojustuse paigaldamiseks</t>
  </si>
  <si>
    <t>Ukseava kinniladumine b-200 mm</t>
  </si>
  <si>
    <t>Elemendid</t>
  </si>
  <si>
    <t>2. korruse sisekandevseina ehitus;  kipsplaat+puitkarkass 150 mm (soojustus 150 mm)+voodrilaud</t>
  </si>
  <si>
    <t>Seinte puittarindid</t>
  </si>
  <si>
    <t>Fassaadi puitroovitus 25*50 mm</t>
  </si>
  <si>
    <t>Fassaadi liaskarkarkass 50*100 mm</t>
  </si>
  <si>
    <t>2. korruse rajatava välisseina puitkarkass 50*200 mm</t>
  </si>
  <si>
    <t>Vintskappide välisseina puitkarkass 50*200 mm</t>
  </si>
  <si>
    <t>1. korrusel elutoa ja söögitoa vahelise ava toestamine 50*200 (*2) puitalaga</t>
  </si>
  <si>
    <t>2. korrusel trepihalli  vahelise ava toestamine 50*200 (*2) puitalaga sh. postide tugevdamine (harja kohas, kus lammutatakse olemasoleav välissein)</t>
  </si>
  <si>
    <t>1. korrusel ukseava kinniehitamine (A-2) puitkarkass 50*200 mm (900*800 mm)</t>
  </si>
  <si>
    <t>Sooja-, heli- ja hüdroisolatsioon</t>
  </si>
  <si>
    <t>Fassaadi ol.oleva EPS soojustuse vuukide tihendamine</t>
  </si>
  <si>
    <t>Fassaadi soojustus mineraalvill 100 mm</t>
  </si>
  <si>
    <t>Fassaadi tuuletõkkeplaat RKL 31</t>
  </si>
  <si>
    <t>Fassaadi soojustus EPS 60 silver 100 mm (kergkrohvisüsteem)</t>
  </si>
  <si>
    <t>2. korruse rajatava välisseina  soojustus mineraalvill 200 mm</t>
  </si>
  <si>
    <t>Vintskappide välisseina soojustus mineraalvill 200 mm</t>
  </si>
  <si>
    <t>1. korrusel ukseava kinniehitamine  soojustus 200 mm</t>
  </si>
  <si>
    <t>Välisseinte aurutõkke paigaldus</t>
  </si>
  <si>
    <t>Korstna tuletõkke läbiviigud 2. korrusel</t>
  </si>
  <si>
    <t>Avatäidete perimeetri tihendamine</t>
  </si>
  <si>
    <t>Seinte fassaadikatted</t>
  </si>
  <si>
    <t>Hoone sokli kergkrohvisüsteem</t>
  </si>
  <si>
    <t>Terrassi sokli ettevalmistustööd ja krohvimine ( ol.olev betoon pind)</t>
  </si>
  <si>
    <t>Fassaadi värvitud puitvoodrilaud 21 mm</t>
  </si>
  <si>
    <t>Fassaadi avapõskede  värvitud laudis</t>
  </si>
  <si>
    <t>Fassaadi kergkrohvisüsteem</t>
  </si>
  <si>
    <t>Fassaadi kergkrohvisüsteem avapõskede viimistlus b-100 mm</t>
  </si>
  <si>
    <t>Hoone räästa konstruktsioon b-600+400 mm</t>
  </si>
  <si>
    <t>Hoone räästa konstruktsioon b-600+250mm</t>
  </si>
  <si>
    <t>Hoone räästa konstruktsioon b-600+250 mm (madalam osa)</t>
  </si>
  <si>
    <t xml:space="preserve">Fassaadi veeplekkide paigaldus </t>
  </si>
  <si>
    <t xml:space="preserve">Vahe- ja katuslaed </t>
  </si>
  <si>
    <t>Puittarindid</t>
  </si>
  <si>
    <t>Vahelae OSB plaadi paigaldus</t>
  </si>
  <si>
    <t>Vahelae soojustus mineraalvill 100 mm</t>
  </si>
  <si>
    <t xml:space="preserve">Trepielemendid </t>
  </si>
  <si>
    <t>Sisetrepp uus (lahtine trepp, puitastmed, terastalaga)</t>
  </si>
  <si>
    <t xml:space="preserve">FASSAADIELEMENDID JA KATUSED </t>
  </si>
  <si>
    <t>Klaasfassaadid, vitriinid ja eriaknad</t>
  </si>
  <si>
    <t>Suitsuluugid, katusaknad</t>
  </si>
  <si>
    <t>KA-01 780*1180 mm</t>
  </si>
  <si>
    <t>Aknad (puit või puitalumiinium)</t>
  </si>
  <si>
    <t>Kui saab niimoodi soodsamalt võib asendada puitakende vastu!</t>
  </si>
  <si>
    <t>Aknalauad</t>
  </si>
  <si>
    <t>Aknalauad värvitud puit</t>
  </si>
  <si>
    <t>Aknalaudade paigaldus</t>
  </si>
  <si>
    <t>Puit- ja puit-alumiiniumaknad</t>
  </si>
  <si>
    <t>Puit-alumiinium aken A-1 1200*1200 mm</t>
  </si>
  <si>
    <t>Puit-alumiinium aken A-2 1000*1200 mm</t>
  </si>
  <si>
    <t>Puit-alumiinium aken A-3 700*400 mm</t>
  </si>
  <si>
    <t>Puit-alumiinium aken A-5 1000*1000 mm</t>
  </si>
  <si>
    <t>Puit-alumiinium aken A-7 2800*1400 mm</t>
  </si>
  <si>
    <t>Puit-alumiinium aken A-8 1200*1000 mm</t>
  </si>
  <si>
    <t>Akende paigaldus</t>
  </si>
  <si>
    <t xml:space="preserve">Välisuksed ja väravad </t>
  </si>
  <si>
    <t>Lukustus ja varustus</t>
  </si>
  <si>
    <t>Välisuste lukustus</t>
  </si>
  <si>
    <t>Lukustuse paigaldus</t>
  </si>
  <si>
    <t>Alumiiniumuksed ja -väravad</t>
  </si>
  <si>
    <t>TU-1 2500*2100 mm koos paigaldusega (käsitsi avanemine)</t>
  </si>
  <si>
    <t>Puituksed ja -väravad</t>
  </si>
  <si>
    <t>VU-01 9000*2100 mm</t>
  </si>
  <si>
    <t>VU-02 900*2100 mm</t>
  </si>
  <si>
    <t>VU-03 900*2100 mm</t>
  </si>
  <si>
    <t>Välisuste liistud ja paigaldus</t>
  </si>
  <si>
    <t>Rõdud ja terrassid</t>
  </si>
  <si>
    <t>Pinnakatted</t>
  </si>
  <si>
    <t>Peasissekäigu terassi laudis</t>
  </si>
  <si>
    <t xml:space="preserve">Terrassi  laudis </t>
  </si>
  <si>
    <t>Peasissekäigu terrassi alusroov 45*45 mm</t>
  </si>
  <si>
    <t>Terrassi aluskarkass 50*200 mm</t>
  </si>
  <si>
    <t>Trepi puitkonstruktsioon</t>
  </si>
  <si>
    <t xml:space="preserve">Sooja- ja hüdroisolatsioon </t>
  </si>
  <si>
    <t>Terrassi aluste korrastamine ja geotekstiili paigaldus</t>
  </si>
  <si>
    <t xml:space="preserve">Piirded ja käiguteed </t>
  </si>
  <si>
    <t>Puidust  piirded</t>
  </si>
  <si>
    <t>Terrassi puitpiire h-900 mm</t>
  </si>
  <si>
    <t>Sisetrepi  ja 2. korruse puitpiire</t>
  </si>
  <si>
    <t xml:space="preserve">Katusetarindid </t>
  </si>
  <si>
    <t>Katuse redel</t>
  </si>
  <si>
    <t>Katusesild</t>
  </si>
  <si>
    <t>Lumetõkked</t>
  </si>
  <si>
    <t>Sadeveerennid</t>
  </si>
  <si>
    <t>Sadeveetoru</t>
  </si>
  <si>
    <t>Korstna läbiviigu plekk</t>
  </si>
  <si>
    <t>Korstna mütsi plekid</t>
  </si>
  <si>
    <t>Katuse puitroovitus 32*100 mm</t>
  </si>
  <si>
    <t>Katuse puitroovitus  25*50 mm</t>
  </si>
  <si>
    <t>Katuse lisasarikad 45*95 mm 1 kiht</t>
  </si>
  <si>
    <t>Katuse lisasarikad 45*95 mm 2 kiht</t>
  </si>
  <si>
    <t>Katuse lisasarikad 45*95 mm 1 kiht (abihoone)</t>
  </si>
  <si>
    <t>Katuse lisasarikad 45*95 mm 2 kiht (abihoone)</t>
  </si>
  <si>
    <t>Vitskapi osa sarikas 50*200 mm</t>
  </si>
  <si>
    <t>Katuse hingav aluskate</t>
  </si>
  <si>
    <t>Olemasoleva soojustuse EPS korrastamine ja tihendamine</t>
  </si>
  <si>
    <t>Katuse soojustus mineraalvillaga 200 mm</t>
  </si>
  <si>
    <t>Katuse soojustus mineraalvillaga 200+100+100 mm</t>
  </si>
  <si>
    <t>Katuse aurutõke</t>
  </si>
  <si>
    <t>Katusekatted</t>
  </si>
  <si>
    <t>Ruuki Klassik (võ I analoogse) pleki paigaldus</t>
  </si>
  <si>
    <t xml:space="preserve">RUUMITARINDID JA PINNAKATTED </t>
  </si>
  <si>
    <t xml:space="preserve">Vaheseinad </t>
  </si>
  <si>
    <t>Puit-ja kipsplaatseinad</t>
  </si>
  <si>
    <t xml:space="preserve">1. korruse kisplaatvahesein GN 101 66/66 M70 </t>
  </si>
  <si>
    <t>Köögi seinte vooderamine kisplaadiga GN 100  terasprofiil 25 mm</t>
  </si>
  <si>
    <t>Ruum 22 seinte vooderamine kisplaadiga GN 100  terasprofiil 25 mm</t>
  </si>
  <si>
    <t>Ruum 23 seinte vooderamine kisplaadiga GN 100  terasprofiil 25 mm</t>
  </si>
  <si>
    <t>Ruum 24 seinte vooderamine kisplaadiga GN 100  terasprofiil 25 mm</t>
  </si>
  <si>
    <t>Ruum 26 seinte vooderamine kisplaadiga GN 100  terasprofiil 25 mm</t>
  </si>
  <si>
    <t xml:space="preserve">Siseseinte pinnakatted </t>
  </si>
  <si>
    <t>Värvkatted</t>
  </si>
  <si>
    <t>Trepikoda (Ruum nr. 6; 1k)</t>
  </si>
  <si>
    <t>Nähtavale jääva tellisseina osa ukse SU06 juures) katmine tolmutõkkega</t>
  </si>
  <si>
    <t>Köök (Ruum nr. 7, 1k)</t>
  </si>
  <si>
    <t>Siseseinte lauspahteldamine + värvimine niiskuskindla värviga</t>
  </si>
  <si>
    <t>Tuba (Ruum nr. 22; 2k)</t>
  </si>
  <si>
    <t>Siseseinte lauspahteldamine + värvimine pestava värviga</t>
  </si>
  <si>
    <t>Abiruum (Ruum nr. 23; 2k)</t>
  </si>
  <si>
    <t>Abiruum (Ruum nr. 24; 2k)</t>
  </si>
  <si>
    <t>Garderoob (Ruum nr. 26; 2k)</t>
  </si>
  <si>
    <t>Korstnaga seina tolmutõkkega katmine</t>
  </si>
  <si>
    <t>Kipsseinte pahteldamine + värvimine</t>
  </si>
  <si>
    <t>Garaaž, tehniline ruum</t>
  </si>
  <si>
    <t>Siseseinte  tasandus ja värvimine hingava fassaadivärviga</t>
  </si>
  <si>
    <t>Tehnilise ruumi olemasolevate krohvitud seinade katmine tolmutõkkega</t>
  </si>
  <si>
    <t>Krohv- ja tasandus</t>
  </si>
  <si>
    <t>Siseseinte olemasoleva krohvi kohtparandustööd (vajadusel)</t>
  </si>
  <si>
    <t>Plaatkatted</t>
  </si>
  <si>
    <t>Seinte plaatimine üldplaat 300x900mm )</t>
  </si>
  <si>
    <t>Arvestada plaadi materjal 25€/m2+km</t>
  </si>
  <si>
    <t>Plaatimis ja vuukimistöö (epovuuk)</t>
  </si>
  <si>
    <t>WCd, vannitoad, duširuumid</t>
  </si>
  <si>
    <t>Seinte plaatimine üldplaat 300x900mm 1k pesuruum (plaadi tarnib tellija)</t>
  </si>
  <si>
    <t>Seinte plaatimine üldplaat 300x900mm, ainult paigaldus 1k wc 3 seina (plaadi tarnib tellija)</t>
  </si>
  <si>
    <t>Seinte plaatimine dekoratiivplaat 1k wc otsasein (plaadi tarnib tellija)</t>
  </si>
  <si>
    <t xml:space="preserve">Seinte plaatimine üldplaat 300x900mm 2k wc (plaadi tarnib tellija) </t>
  </si>
  <si>
    <t>Puitvooderdus</t>
  </si>
  <si>
    <t>Uue viimistletud laudise paigaldus koos roovitusega (laudis 16,00/m2)</t>
  </si>
  <si>
    <t>Elutuba (Ruum nr. 2; 1k), Söögituba (Ruum nr. 3; 1k)</t>
  </si>
  <si>
    <t>Esik (Ruum nr.1; 1k)</t>
  </si>
  <si>
    <t>Välisseinad</t>
  </si>
  <si>
    <t>Trepihall (Ruum nr. 21; 2k)</t>
  </si>
  <si>
    <t>Puitliistudega (ca 2x2m) ruudustikust dekoratsioon seinale</t>
  </si>
  <si>
    <t>Üks sein (pikk sisesein maja keskosas)</t>
  </si>
  <si>
    <t>Seinte hüdroisolatsioon (vajadusel) 1k pesuruum</t>
  </si>
  <si>
    <t>Seinte hüdroisolatsioon (vajadusel) 1k wc</t>
  </si>
  <si>
    <t>Seinte hüdroisolatsioon 2k wc</t>
  </si>
  <si>
    <t xml:space="preserve">Lagede pinnakatted </t>
  </si>
  <si>
    <t>Kipslae lauspahtel+värvimine niiskuskindla värviga</t>
  </si>
  <si>
    <t>Kipslae lauspahteldamine + värvimine pestava värviga</t>
  </si>
  <si>
    <t>Kipslae lauspahteldamine + värvimine</t>
  </si>
  <si>
    <t>Kipsplaat lae lauspauhteldus + värvimine</t>
  </si>
  <si>
    <t>Puidust laed, kipsplaatlaed</t>
  </si>
  <si>
    <t>Uue viimistletud laudise paigaldus</t>
  </si>
  <si>
    <t>Topeltkipsplae ehitus</t>
  </si>
  <si>
    <t>Puitliistudega (ca 2x2m) ruudustikust dekoratsioon laele</t>
  </si>
  <si>
    <t>Topeltkipslae ehitus</t>
  </si>
  <si>
    <t>Topeltkipsplaat lae ehitus niiskuskindel kipsplaat (ainult garaaž)</t>
  </si>
  <si>
    <t xml:space="preserve">Põrandad ja põrandakatted </t>
  </si>
  <si>
    <t>Põrandatasandus</t>
  </si>
  <si>
    <t>2. korruse põrandatasandus kispivalu 25 mm</t>
  </si>
  <si>
    <t>Epokatted ja pinnakõvendid</t>
  </si>
  <si>
    <t>Põranda katmine tolmutõkkega (ainult tehniline ruum)</t>
  </si>
  <si>
    <t>Plaatpõrandad</t>
  </si>
  <si>
    <t>Põranda plaatimine (epovuuk 2mm)</t>
  </si>
  <si>
    <t>Põranda plaatimine epo vukk</t>
  </si>
  <si>
    <t>Leiliruum</t>
  </si>
  <si>
    <t xml:space="preserve">Põranda plaatimine (epovuuk 2mm) </t>
  </si>
  <si>
    <t>Põranda plaatimine (epovuuk 2mm) 1k pesuruum</t>
  </si>
  <si>
    <t>Põranda plaatimine (epovuuk 2mm) 1k wc</t>
  </si>
  <si>
    <t>Põranda plaatimine (epovuuk 2mm) 2k wc</t>
  </si>
  <si>
    <t>Puitpõrandad</t>
  </si>
  <si>
    <t>Parketi paigaldus (liimitav)</t>
  </si>
  <si>
    <t>Arvestada parketi materjal 40€/m2+km</t>
  </si>
  <si>
    <t xml:space="preserve">Parketi paigaldus   </t>
  </si>
  <si>
    <t>Parketi paigaldus ( liimitav)</t>
  </si>
  <si>
    <t>Põrandaliist</t>
  </si>
  <si>
    <t>Põrandaliist, mdf, tarnimine ja paigaldus kõik parketiga ruumid</t>
  </si>
  <si>
    <t>Põrandaliistus paigaldus</t>
  </si>
  <si>
    <t>Põrandate hüdroisolatsioon, tarnimine ja paigaldus (ainult garaaž)</t>
  </si>
  <si>
    <t xml:space="preserve">Põrandate hüdroisolatsioon 1k pesuruum </t>
  </si>
  <si>
    <t>Põrandate hüdroisolatsioon 1k wc</t>
  </si>
  <si>
    <t>Põrandate hüdroisolatsioon 2k wc</t>
  </si>
  <si>
    <t xml:space="preserve">Põrandaküttematt </t>
  </si>
  <si>
    <t>Eriruumide pinnakated</t>
  </si>
  <si>
    <t>Eriruumide pinnakatted</t>
  </si>
  <si>
    <t xml:space="preserve">Seinte tapeet 2k wc </t>
  </si>
  <si>
    <t xml:space="preserve">Seinte tapetseerimine 2k wc </t>
  </si>
  <si>
    <t>Saun</t>
  </si>
  <si>
    <t>Sauna seinte haavast laudis koos soojustuse ja isoltasiooniga karkassil</t>
  </si>
  <si>
    <t>Sauna lagede haavast laudis koos soojustuse ja isoltasiooniga karkassil</t>
  </si>
  <si>
    <t xml:space="preserve">Sauna lae tulekindel tsementkiudplaat </t>
  </si>
  <si>
    <t xml:space="preserve">SISUSTUS, INVENTAR, SEADMED </t>
  </si>
  <si>
    <t>Inventar</t>
  </si>
  <si>
    <t>Saunalava ehitus</t>
  </si>
  <si>
    <t>Keris</t>
  </si>
  <si>
    <t>Kerise paigaldus</t>
  </si>
  <si>
    <t>Erisüsteemid</t>
  </si>
  <si>
    <t>Päikesepaneelid koos akuga</t>
  </si>
  <si>
    <t>obj</t>
  </si>
  <si>
    <t>Tellija hange, jätta hind 6000€+km</t>
  </si>
  <si>
    <t xml:space="preserve">TEHNOSÜSTEEMID </t>
  </si>
  <si>
    <t xml:space="preserve">Veevarustus ja kanalisatsioon </t>
  </si>
  <si>
    <t>Veevarustus</t>
  </si>
  <si>
    <t>Veevarustus (sh. külm ja soe vesi,  tsirkulatsioon) - Kõik komponendid sh. torud, isolatsioon, tagasilöögiklapid, mudafiltrid, kuulkraanid, kastmiskraanid, pesumasina ühendused garaaži, köögi ühendused, kastmiskraan pesuruumi seina taha, kastmiskraan garaaži sisse)</t>
  </si>
  <si>
    <t>Muud kaasnevad tööd ja materjalid  veevarustussüsteemi väljaehituseks</t>
  </si>
  <si>
    <t>Kanalisatsioon</t>
  </si>
  <si>
    <t>Kanalisatsiooni toru PPde32 (vent seadme kondensaadi äravool)</t>
  </si>
  <si>
    <t>Kanalisatsiooni toru PPde50 (1k wc valamu, 2k wc valamu, pesu- ja leiliruumi + garaaži trappide äravoolud, väliduši äravool)</t>
  </si>
  <si>
    <t>Kanalisatsiooni toru PPde75 (köögi äravool, garaaži pesumasina/töötasapinna äravool)</t>
  </si>
  <si>
    <t>Kanalisatsiooni toru PPde110 (1k wc; 2k wc)</t>
  </si>
  <si>
    <t>Plaaditavad r/v renntrapp (nt. ACO v TECE, NB! Peab olema tootjapoolne sobivuse kinnitus hüdroisolatsioonide ja plaatimissegudega), tarne ning paigaldus 1k pesuruum</t>
  </si>
  <si>
    <t>R/v kattega avariitrapid 1k pesuruum, 1k wc, garaaž, 2k wc, leiliruum), tarne ning paigaldus</t>
  </si>
  <si>
    <t>Muud kaasnevad tööd ja materjalid  kanalisatsioonisüsteemi väljaehituseks</t>
  </si>
  <si>
    <t>Sanitaartehnika seadmed</t>
  </si>
  <si>
    <t>wc-pott V&amp;B Subway 3.0 *4670T001 sh. seinasisene raam TECE + vaikselt sulguv V&amp;B prill laud  (mõlemad wc-d)</t>
  </si>
  <si>
    <t>Tellija tarnib sanitaartehnika, arvestada paigalduse maksumus</t>
  </si>
  <si>
    <t>loputuspaagi nupp V&amp;B ViConnect *92218061 (260x150x66)  (mõlemad wc-d)</t>
  </si>
  <si>
    <t>Segisti WC valamule Hansgrohe “Tecturis S 80 Coolstart”, must (mõlemad wc-d)</t>
  </si>
  <si>
    <t>tk</t>
  </si>
  <si>
    <t>Termostaatsegisti 2 funktsiooniga Hansgrohe “ShowerSelect”, must</t>
  </si>
  <si>
    <t>Veeväljund käsiduši hoidikuga Hansgrohe “FixFit Q”, must</t>
  </si>
  <si>
    <t>Käsidušš 3 funktsiooniga Hansgrohe “Raindance Select S”, must</t>
  </si>
  <si>
    <t>Dušilift 90cm, voolikuga 160cm Hansgrohe “Unica”, must</t>
  </si>
  <si>
    <t>Üladušš Ø280mm Hansgrohe “Croma”, must. Üladuši jalg 389mm Hansgrohe, must</t>
  </si>
  <si>
    <t>WC valamute paigaldus</t>
  </si>
  <si>
    <t>Valamukapp nt. 772x576x478mm Villeroy &amp; Boch “Subway 3.0” Viimistlus – Nordic Oak, paigaldus (pesuruumi)</t>
  </si>
  <si>
    <t>Garaaži valamu+segisti paigaldus mööbli sisse</t>
  </si>
  <si>
    <t>Garaažis pesumasina ja kuivati ühendamine</t>
  </si>
  <si>
    <t>Välidušš koos alusega (talveks tühjendatav, pseuruumi seina taga)</t>
  </si>
  <si>
    <t>Sanitaartehnika paigaldus (tellija hangitud san tehnika)</t>
  </si>
  <si>
    <t xml:space="preserve">Küte, ventilatsioon ja jahutus </t>
  </si>
  <si>
    <t>Küttetorustikud</t>
  </si>
  <si>
    <t>Õhkküttepuhurite ühendussõlmed ja torustikud</t>
  </si>
  <si>
    <t>Põrandkütte kollektori kapp (põhi hüdroisoleeritud)</t>
  </si>
  <si>
    <t>Põrandakütte kollektor</t>
  </si>
  <si>
    <t>Termoajamid põrandkütte
ringile 24 V</t>
  </si>
  <si>
    <t>Sulgliidesed põrandkütte tagastuvale ringile</t>
  </si>
  <si>
    <t>Põrandakütte torustikud d=20mm (1k, 2k kõik ruumid va. garaaž ja tehniline ruum, pesuruum ja leiliruum)</t>
  </si>
  <si>
    <t>Muud küttesüsteemi tööd mis tabelis loetlemata</t>
  </si>
  <si>
    <t>Küttekehad</t>
  </si>
  <si>
    <t>Sooja õhu puhur, X kW (garaaž, abiruum)</t>
  </si>
  <si>
    <t>Õhk-vesi soojuspump</t>
  </si>
  <si>
    <t>Katlamajad, soojasõlmed, boilerid</t>
  </si>
  <si>
    <t>Soojussõlm</t>
  </si>
  <si>
    <t>Paisupaagid, mahutid</t>
  </si>
  <si>
    <t>Tsirukatsioonipumbad (Lubatud ainult Grundfos või Wilo)</t>
  </si>
  <si>
    <t>Soojusvahetid</t>
  </si>
  <si>
    <t>Reguleerimisventiilid</t>
  </si>
  <si>
    <t>Paisunõud ja kaitseseadmed</t>
  </si>
  <si>
    <t>Muud tabelis mitteloetletud soojussõlmede osad (isolatsioonid, tugiraamistik, manomeetrid jne.)</t>
  </si>
  <si>
    <t>Ventilatsiooniseadmed</t>
  </si>
  <si>
    <t>Rootorsoojusvahetiga ventilatsiooniseade (tehnilisse ruumi)</t>
  </si>
  <si>
    <t>Mürasummutid (enne igat magamistuba 2 summutit liinil)</t>
  </si>
  <si>
    <t>Ventilatsioonitorustikud (plasttorud seinte sees nii palju kui võimalik)</t>
  </si>
  <si>
    <t>Isolatsioon</t>
  </si>
  <si>
    <t>Muud tööd ja materjalid projektijärgse ventilatsioonisüsteemi väljaehituseks</t>
  </si>
  <si>
    <t xml:space="preserve">Tugevvoolupaigaldis </t>
  </si>
  <si>
    <t>Elektri peajaotussüsteemid</t>
  </si>
  <si>
    <t>Jaotuskeskus PJK1 (peakilp)</t>
  </si>
  <si>
    <t>kompl</t>
  </si>
  <si>
    <t>Kaabliteed</t>
  </si>
  <si>
    <t>Kaabeldus</t>
  </si>
  <si>
    <t>Läbiviikude tuletõkketööd</t>
  </si>
  <si>
    <t>Telekommunikatsiooni kaabel Cat5e HF C</t>
  </si>
  <si>
    <t>Valgustussüsteemid</t>
  </si>
  <si>
    <t>LED riba leiliruumis ülemise ja keskmise lava all, seljatoel üleval ja all</t>
  </si>
  <si>
    <t>Toite punktid, lakke valgusti jaoks</t>
  </si>
  <si>
    <t>Süvisvalgusti san. ruumide ripplaes - nt. Astro "Pinhole Slimline Round" #1434007 (IP65)</t>
  </si>
  <si>
    <t>Pinnapealne/Seinale kinnituv valgusti toitepunkt</t>
  </si>
  <si>
    <t>Valgustuse paigaldus</t>
  </si>
  <si>
    <t>Elektriküte, installatsioonimaterjalid</t>
  </si>
  <si>
    <t>Autolaadija kaabliots koos cat6 kaabliga õue (20jm kaablit, paigaldatuna torusse 16A)</t>
  </si>
  <si>
    <t>Termostaadid EL põrandaküttele DEVI</t>
  </si>
  <si>
    <t>Lülitid</t>
  </si>
  <si>
    <t>Pistikud</t>
  </si>
  <si>
    <t>Pistikud, IP44</t>
  </si>
  <si>
    <t>Läbiviik hoone katusele päikesepaneelide kaablite jaoks</t>
  </si>
  <si>
    <t>746</t>
  </si>
  <si>
    <t>Piksekaitse ja maandus</t>
  </si>
  <si>
    <t>Potentsiaaliühtlustusüsteem</t>
  </si>
  <si>
    <t>Maandusseadmeete komplekt</t>
  </si>
  <si>
    <t>Muud tugevvoolu süsteemi osad eskiisijärgse tugevvoolusüsteemi väljaehituseks</t>
  </si>
  <si>
    <t xml:space="preserve">Nõrkvoolupaigaldis ja automaatika </t>
  </si>
  <si>
    <t>Tellija hange va. cat6 kaabel autolaadijale</t>
  </si>
  <si>
    <t>KOKKU</t>
  </si>
  <si>
    <t>Käibemaks 20%</t>
  </si>
  <si>
    <t>SUMMA</t>
  </si>
  <si>
    <t>P</t>
  </si>
  <si>
    <t>L</t>
  </si>
  <si>
    <t>Siseuks 900x2200mm</t>
  </si>
  <si>
    <t>EA</t>
  </si>
  <si>
    <t>Siseuks 800x2100mm</t>
  </si>
  <si>
    <t>Siseuks 1200x2200m</t>
  </si>
  <si>
    <t>Siseuks aknaga (800+400 )x1900mm</t>
  </si>
  <si>
    <t>Siseuks 800x1900mm</t>
  </si>
  <si>
    <t>Liuguks 800x2200mm</t>
  </si>
  <si>
    <t>Liuguks 900x2200mm</t>
  </si>
  <si>
    <t>Garaaži uks 4000x2400mm</t>
  </si>
  <si>
    <t>Peaukseks alumiiniumraamis uks 1800x2400mm</t>
  </si>
  <si>
    <t>Alumiiniumraamis uks 1000x2100mm</t>
  </si>
  <si>
    <t>Alumiiniumraamis 3x kirka paketiga aknad 2000x1000mm</t>
  </si>
  <si>
    <t>Alumiiniumraamis 3x kirka paketiga aknad 1000x2400mm</t>
  </si>
  <si>
    <t>Alumiiniumraamis 3x kirka paketiga aknad 2000x2400mm</t>
  </si>
  <si>
    <t>Alumiiniumraamis 3x kirka paketiga aknad 800x2400mm</t>
  </si>
  <si>
    <t>Alumiiniumraamis 3x kirka paketiga aknad 400x2400mm</t>
  </si>
  <si>
    <t>Alumiiniumraamis 3x kirka paketiga aknad 1800x2400mm</t>
  </si>
  <si>
    <t>Alumiiniumraamis 3x kirka paketiga aknad 2900x2400mm</t>
  </si>
  <si>
    <t>Alumiiniumraamis 3x kirka paketiga aknad 1100x2400mm</t>
  </si>
  <si>
    <t>Alumiiniumraamis 3x kirka paketiga aknad 1500x2400mm (avatav)</t>
  </si>
  <si>
    <t>Alumiiniumraamis 3x kirka paketiga aknad 4900x3000mm (avatav)</t>
  </si>
  <si>
    <t>Alumiiniumraamis 3x kirka paketiga aknad 8200x3000mm</t>
  </si>
  <si>
    <t>Alumiiniumraamis 3x kirka paketiga aknad 700x3000mm</t>
  </si>
  <si>
    <t>Alumiiniumraamis 3x kirka paketiga aknad 3800x2100mm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</si>
</sst>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-;\-* #,##0.00_-;_-* &quot;-&quot;??_-;_-@"/>
    <numFmt numFmtId="165" formatCode="_-[$€-2]\ * #,##0.00_-;\-[$€-2]\ * #,##0.00_-;_-[$€-2]\ * &quot;-&quot;??_-;_-@"/>
  </numFmts>
  <fonts count="18" x14ac:knownFonts="1">
    <font>
      <sz val="11"/>
      <color theme="1"/>
      <name val="Calibri"/>
      <scheme val="minor"/>
    </font>
    <font>
      <sz val="11"/>
      <color rgb="FF000000"/>
      <name val="Calibri"/>
    </font>
    <font>
      <b/>
      <i/>
      <sz val="12"/>
      <color rgb="FF000000"/>
      <name val="Calibri"/>
    </font>
    <font>
      <b/>
      <sz val="11"/>
      <color rgb="FF000000"/>
      <name val="Calibri"/>
    </font>
    <font>
      <b/>
      <i/>
      <sz val="11"/>
      <color rgb="FF000000"/>
      <name val="Calibri"/>
    </font>
    <font>
      <i/>
      <u/>
      <sz val="12"/>
      <color rgb="FF000000"/>
      <name val="Calibri"/>
    </font>
    <font>
      <b/>
      <sz val="12"/>
      <color rgb="FF000000"/>
      <name val="Calibri"/>
    </font>
    <font>
      <b/>
      <sz val="13"/>
      <color rgb="FF000000"/>
      <name val="Calibri"/>
    </font>
    <font>
      <sz val="10"/>
      <color rgb="FF000000"/>
      <name val="Arial"/>
    </font>
    <font>
      <sz val="11"/>
      <color theme="1"/>
      <name val="Calibri"/>
    </font>
    <font>
      <sz val="11"/>
      <color theme="1"/>
      <name val="Calibri"/>
      <scheme val="minor"/>
    </font>
    <font>
      <b/>
      <sz val="11"/>
      <color theme="1"/>
      <name val="Calibri"/>
    </font>
    <font>
      <b/>
      <i/>
      <sz val="11"/>
      <color theme="1"/>
      <name val="Calibri"/>
    </font>
    <font>
      <b/>
      <i/>
      <sz val="9"/>
      <color theme="1"/>
      <name val="Calibri"/>
    </font>
    <font>
      <sz val="11"/>
      <color rgb="FFFF0000"/>
      <name val="Calibri"/>
    </font>
    <font>
      <sz val="8"/>
      <color rgb="FF000000"/>
      <name val="Calibri"/>
    </font>
    <font>
      <b/>
      <u/>
      <sz val="11"/>
      <color rgb="FF000000"/>
      <name val="Calibri"/>
    </font>
    <font>
      <b/>
      <i/>
      <u/>
      <sz val="11"/>
      <color rgb="FF00000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9EAD3"/>
        <bgColor rgb="FFD9EAD3"/>
      </patternFill>
    </fill>
    <fill>
      <patternFill patternType="solid">
        <fgColor rgb="FFD8D8D8"/>
        <bgColor rgb="FFD8D8D8"/>
      </patternFill>
    </fill>
    <fill>
      <patternFill patternType="solid">
        <fgColor theme="0"/>
        <bgColor theme="0"/>
      </patternFill>
    </fill>
    <fill>
      <patternFill patternType="solid">
        <fgColor rgb="FFFFFF00"/>
        <bgColor rgb="FFFFFF00"/>
      </patternFill>
    </fill>
  </fills>
  <borders count="12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151">
    <xf numFmtId="0" fontId="0" fillId="0" borderId="0" xfId="0" applyFont="1" applyAlignment="1"/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164" fontId="1" fillId="2" borderId="1" xfId="0" applyNumberFormat="1" applyFont="1" applyFill="1" applyBorder="1" applyAlignment="1">
      <alignment horizontal="right"/>
    </xf>
    <xf numFmtId="164" fontId="1" fillId="2" borderId="1" xfId="0" applyNumberFormat="1" applyFont="1" applyFill="1" applyBorder="1"/>
    <xf numFmtId="165" fontId="1" fillId="2" borderId="1" xfId="0" applyNumberFormat="1" applyFont="1" applyFill="1" applyBorder="1"/>
    <xf numFmtId="0" fontId="2" fillId="2" borderId="1" xfId="0" applyFont="1" applyFill="1" applyBorder="1" applyAlignment="1">
      <alignment horizontal="left"/>
    </xf>
    <xf numFmtId="14" fontId="3" fillId="2" borderId="1" xfId="0" applyNumberFormat="1" applyFont="1" applyFill="1" applyBorder="1"/>
    <xf numFmtId="0" fontId="4" fillId="2" borderId="1" xfId="0" applyFont="1" applyFill="1" applyBorder="1"/>
    <xf numFmtId="14" fontId="3" fillId="2" borderId="1" xfId="0" applyNumberFormat="1" applyFont="1" applyFill="1" applyBorder="1" applyAlignment="1"/>
    <xf numFmtId="0" fontId="5" fillId="0" borderId="0" xfId="0" applyFont="1" applyAlignment="1">
      <alignment horizontal="left"/>
    </xf>
    <xf numFmtId="0" fontId="1" fillId="0" borderId="0" xfId="0" applyFont="1" applyAlignment="1">
      <alignment wrapText="1"/>
    </xf>
    <xf numFmtId="0" fontId="6" fillId="2" borderId="1" xfId="0" applyFont="1" applyFill="1" applyBorder="1" applyAlignment="1">
      <alignment horizontal="left"/>
    </xf>
    <xf numFmtId="0" fontId="7" fillId="2" borderId="1" xfId="0" applyFont="1" applyFill="1" applyBorder="1" applyAlignment="1">
      <alignment horizontal="center" wrapText="1"/>
    </xf>
    <xf numFmtId="0" fontId="1" fillId="3" borderId="1" xfId="0" applyFont="1" applyFill="1" applyBorder="1" applyAlignment="1"/>
    <xf numFmtId="0" fontId="8" fillId="4" borderId="2" xfId="0" applyFont="1" applyFill="1" applyBorder="1" applyAlignment="1">
      <alignment horizontal="center" wrapText="1"/>
    </xf>
    <xf numFmtId="164" fontId="8" fillId="4" borderId="2" xfId="0" applyNumberFormat="1" applyFont="1" applyFill="1" applyBorder="1" applyAlignment="1">
      <alignment horizontal="right" wrapText="1"/>
    </xf>
    <xf numFmtId="164" fontId="8" fillId="4" borderId="2" xfId="0" applyNumberFormat="1" applyFont="1" applyFill="1" applyBorder="1" applyAlignment="1">
      <alignment horizontal="center" wrapText="1"/>
    </xf>
    <xf numFmtId="165" fontId="8" fillId="4" borderId="2" xfId="0" applyNumberFormat="1" applyFont="1" applyFill="1" applyBorder="1" applyAlignment="1">
      <alignment horizontal="center" wrapText="1"/>
    </xf>
    <xf numFmtId="0" fontId="3" fillId="4" borderId="2" xfId="0" applyFont="1" applyFill="1" applyBorder="1"/>
    <xf numFmtId="0" fontId="3" fillId="4" borderId="2" xfId="0" applyFont="1" applyFill="1" applyBorder="1" applyAlignment="1">
      <alignment wrapText="1"/>
    </xf>
    <xf numFmtId="164" fontId="3" fillId="4" borderId="2" xfId="0" applyNumberFormat="1" applyFont="1" applyFill="1" applyBorder="1" applyAlignment="1">
      <alignment horizontal="center"/>
    </xf>
    <xf numFmtId="164" fontId="3" fillId="4" borderId="2" xfId="0" applyNumberFormat="1" applyFont="1" applyFill="1" applyBorder="1"/>
    <xf numFmtId="165" fontId="3" fillId="4" borderId="2" xfId="0" applyNumberFormat="1" applyFont="1" applyFill="1" applyBorder="1"/>
    <xf numFmtId="0" fontId="1" fillId="2" borderId="2" xfId="0" applyFont="1" applyFill="1" applyBorder="1"/>
    <xf numFmtId="0" fontId="1" fillId="0" borderId="2" xfId="0" applyFont="1" applyBorder="1" applyAlignment="1">
      <alignment wrapText="1"/>
    </xf>
    <xf numFmtId="164" fontId="1" fillId="2" borderId="2" xfId="0" applyNumberFormat="1" applyFont="1" applyFill="1" applyBorder="1" applyAlignment="1">
      <alignment horizontal="center"/>
    </xf>
    <xf numFmtId="164" fontId="1" fillId="2" borderId="2" xfId="0" applyNumberFormat="1" applyFont="1" applyFill="1" applyBorder="1"/>
    <xf numFmtId="165" fontId="1" fillId="2" borderId="2" xfId="0" applyNumberFormat="1" applyFont="1" applyFill="1" applyBorder="1"/>
    <xf numFmtId="0" fontId="3" fillId="5" borderId="2" xfId="0" applyFont="1" applyFill="1" applyBorder="1"/>
    <xf numFmtId="0" fontId="3" fillId="5" borderId="2" xfId="0" applyFont="1" applyFill="1" applyBorder="1" applyAlignment="1">
      <alignment wrapText="1"/>
    </xf>
    <xf numFmtId="164" fontId="3" fillId="5" borderId="2" xfId="0" applyNumberFormat="1" applyFont="1" applyFill="1" applyBorder="1" applyAlignment="1">
      <alignment horizontal="center"/>
    </xf>
    <xf numFmtId="164" fontId="3" fillId="5" borderId="2" xfId="0" applyNumberFormat="1" applyFont="1" applyFill="1" applyBorder="1"/>
    <xf numFmtId="165" fontId="3" fillId="5" borderId="2" xfId="0" applyNumberFormat="1" applyFont="1" applyFill="1" applyBorder="1"/>
    <xf numFmtId="0" fontId="1" fillId="5" borderId="3" xfId="0" applyFont="1" applyFill="1" applyBorder="1"/>
    <xf numFmtId="0" fontId="1" fillId="5" borderId="3" xfId="0" applyFont="1" applyFill="1" applyBorder="1" applyAlignment="1">
      <alignment wrapText="1"/>
    </xf>
    <xf numFmtId="164" fontId="1" fillId="5" borderId="3" xfId="0" applyNumberFormat="1" applyFont="1" applyFill="1" applyBorder="1" applyAlignment="1">
      <alignment horizontal="center"/>
    </xf>
    <xf numFmtId="164" fontId="1" fillId="5" borderId="3" xfId="0" applyNumberFormat="1" applyFont="1" applyFill="1" applyBorder="1"/>
    <xf numFmtId="165" fontId="1" fillId="5" borderId="3" xfId="0" applyNumberFormat="1" applyFont="1" applyFill="1" applyBorder="1"/>
    <xf numFmtId="0" fontId="1" fillId="0" borderId="2" xfId="0" applyFont="1" applyBorder="1"/>
    <xf numFmtId="164" fontId="1" fillId="0" borderId="2" xfId="0" applyNumberFormat="1" applyFont="1" applyBorder="1" applyAlignment="1">
      <alignment horizontal="right"/>
    </xf>
    <xf numFmtId="164" fontId="1" fillId="0" borderId="2" xfId="0" applyNumberFormat="1" applyFont="1" applyBorder="1"/>
    <xf numFmtId="165" fontId="1" fillId="0" borderId="2" xfId="0" applyNumberFormat="1" applyFont="1" applyBorder="1"/>
    <xf numFmtId="0" fontId="1" fillId="0" borderId="2" xfId="0" applyFont="1" applyBorder="1" applyAlignment="1">
      <alignment wrapText="1"/>
    </xf>
    <xf numFmtId="164" fontId="3" fillId="4" borderId="2" xfId="0" applyNumberFormat="1" applyFont="1" applyFill="1" applyBorder="1" applyAlignment="1">
      <alignment horizontal="right"/>
    </xf>
    <xf numFmtId="164" fontId="1" fillId="2" borderId="2" xfId="0" applyNumberFormat="1" applyFont="1" applyFill="1" applyBorder="1" applyAlignment="1">
      <alignment horizontal="right"/>
    </xf>
    <xf numFmtId="164" fontId="3" fillId="5" borderId="2" xfId="0" applyNumberFormat="1" applyFont="1" applyFill="1" applyBorder="1" applyAlignment="1">
      <alignment horizontal="right"/>
    </xf>
    <xf numFmtId="0" fontId="1" fillId="0" borderId="0" xfId="0" applyFont="1"/>
    <xf numFmtId="0" fontId="1" fillId="0" borderId="2" xfId="0" applyFont="1" applyBorder="1" applyAlignment="1">
      <alignment horizontal="left" wrapText="1"/>
    </xf>
    <xf numFmtId="0" fontId="1" fillId="0" borderId="2" xfId="0" applyFont="1" applyBorder="1" applyAlignment="1">
      <alignment horizontal="left" wrapText="1"/>
    </xf>
    <xf numFmtId="0" fontId="1" fillId="3" borderId="2" xfId="0" applyFont="1" applyFill="1" applyBorder="1"/>
    <xf numFmtId="0" fontId="1" fillId="3" borderId="2" xfId="0" applyFont="1" applyFill="1" applyBorder="1" applyAlignment="1">
      <alignment horizontal="left" wrapText="1"/>
    </xf>
    <xf numFmtId="164" fontId="1" fillId="3" borderId="2" xfId="0" applyNumberFormat="1" applyFont="1" applyFill="1" applyBorder="1" applyAlignment="1">
      <alignment horizontal="right"/>
    </xf>
    <xf numFmtId="164" fontId="1" fillId="3" borderId="2" xfId="0" applyNumberFormat="1" applyFont="1" applyFill="1" applyBorder="1"/>
    <xf numFmtId="165" fontId="1" fillId="3" borderId="2" xfId="0" applyNumberFormat="1" applyFont="1" applyFill="1" applyBorder="1"/>
    <xf numFmtId="0" fontId="3" fillId="0" borderId="2" xfId="0" applyFont="1" applyBorder="1"/>
    <xf numFmtId="0" fontId="3" fillId="0" borderId="2" xfId="0" applyFont="1" applyBorder="1" applyAlignment="1">
      <alignment wrapText="1"/>
    </xf>
    <xf numFmtId="164" fontId="3" fillId="0" borderId="2" xfId="0" applyNumberFormat="1" applyFont="1" applyBorder="1" applyAlignment="1">
      <alignment horizontal="right"/>
    </xf>
    <xf numFmtId="164" fontId="3" fillId="0" borderId="2" xfId="0" applyNumberFormat="1" applyFont="1" applyBorder="1"/>
    <xf numFmtId="165" fontId="3" fillId="0" borderId="2" xfId="0" applyNumberFormat="1" applyFont="1" applyBorder="1"/>
    <xf numFmtId="0" fontId="1" fillId="3" borderId="2" xfId="0" applyFont="1" applyFill="1" applyBorder="1" applyAlignment="1">
      <alignment wrapText="1"/>
    </xf>
    <xf numFmtId="0" fontId="1" fillId="5" borderId="2" xfId="0" applyFont="1" applyFill="1" applyBorder="1"/>
    <xf numFmtId="0" fontId="1" fillId="5" borderId="2" xfId="0" applyFont="1" applyFill="1" applyBorder="1" applyAlignment="1">
      <alignment wrapText="1"/>
    </xf>
    <xf numFmtId="164" fontId="1" fillId="5" borderId="2" xfId="0" applyNumberFormat="1" applyFont="1" applyFill="1" applyBorder="1" applyAlignment="1">
      <alignment horizontal="right"/>
    </xf>
    <xf numFmtId="164" fontId="1" fillId="5" borderId="2" xfId="0" applyNumberFormat="1" applyFont="1" applyFill="1" applyBorder="1"/>
    <xf numFmtId="165" fontId="1" fillId="5" borderId="2" xfId="0" applyNumberFormat="1" applyFont="1" applyFill="1" applyBorder="1"/>
    <xf numFmtId="165" fontId="1" fillId="6" borderId="2" xfId="0" applyNumberFormat="1" applyFont="1" applyFill="1" applyBorder="1"/>
    <xf numFmtId="0" fontId="1" fillId="6" borderId="1" xfId="0" applyFont="1" applyFill="1" applyBorder="1" applyAlignment="1"/>
    <xf numFmtId="0" fontId="1" fillId="3" borderId="2" xfId="0" applyFont="1" applyFill="1" applyBorder="1" applyAlignment="1">
      <alignment wrapText="1"/>
    </xf>
    <xf numFmtId="164" fontId="1" fillId="0" borderId="4" xfId="0" applyNumberFormat="1" applyFont="1" applyBorder="1" applyAlignment="1">
      <alignment horizontal="right"/>
    </xf>
    <xf numFmtId="0" fontId="1" fillId="0" borderId="0" xfId="0" applyFont="1" applyAlignment="1"/>
    <xf numFmtId="0" fontId="1" fillId="0" borderId="2" xfId="0" applyFont="1" applyBorder="1" applyAlignment="1"/>
    <xf numFmtId="0" fontId="9" fillId="3" borderId="2" xfId="0" applyFont="1" applyFill="1" applyBorder="1" applyAlignment="1">
      <alignment wrapText="1"/>
    </xf>
    <xf numFmtId="164" fontId="9" fillId="3" borderId="2" xfId="0" applyNumberFormat="1" applyFont="1" applyFill="1" applyBorder="1" applyAlignment="1">
      <alignment horizontal="right"/>
    </xf>
    <xf numFmtId="164" fontId="9" fillId="3" borderId="2" xfId="0" applyNumberFormat="1" applyFont="1" applyFill="1" applyBorder="1"/>
    <xf numFmtId="165" fontId="9" fillId="3" borderId="2" xfId="0" applyNumberFormat="1" applyFont="1" applyFill="1" applyBorder="1"/>
    <xf numFmtId="0" fontId="10" fillId="0" borderId="0" xfId="0" applyFont="1"/>
    <xf numFmtId="0" fontId="3" fillId="0" borderId="2" xfId="0" applyFont="1" applyBorder="1" applyAlignment="1">
      <alignment wrapText="1"/>
    </xf>
    <xf numFmtId="0" fontId="3" fillId="0" borderId="0" xfId="0" applyFont="1" applyAlignment="1"/>
    <xf numFmtId="164" fontId="9" fillId="3" borderId="2" xfId="0" applyNumberFormat="1" applyFont="1" applyFill="1" applyBorder="1" applyAlignment="1">
      <alignment horizontal="center"/>
    </xf>
    <xf numFmtId="0" fontId="9" fillId="3" borderId="2" xfId="0" applyFont="1" applyFill="1" applyBorder="1" applyAlignment="1">
      <alignment wrapText="1"/>
    </xf>
    <xf numFmtId="0" fontId="9" fillId="0" borderId="2" xfId="0" applyFont="1" applyBorder="1" applyAlignment="1">
      <alignment wrapText="1"/>
    </xf>
    <xf numFmtId="164" fontId="9" fillId="0" borderId="2" xfId="0" applyNumberFormat="1" applyFont="1" applyBorder="1" applyAlignment="1">
      <alignment horizontal="center"/>
    </xf>
    <xf numFmtId="0" fontId="9" fillId="3" borderId="0" xfId="0" applyFont="1" applyFill="1" applyAlignment="1">
      <alignment wrapText="1"/>
    </xf>
    <xf numFmtId="164" fontId="9" fillId="0" borderId="2" xfId="0" applyNumberFormat="1" applyFont="1" applyBorder="1"/>
    <xf numFmtId="0" fontId="11" fillId="5" borderId="2" xfId="0" applyFont="1" applyFill="1" applyBorder="1"/>
    <xf numFmtId="0" fontId="11" fillId="5" borderId="2" xfId="0" applyFont="1" applyFill="1" applyBorder="1" applyAlignment="1">
      <alignment wrapText="1"/>
    </xf>
    <xf numFmtId="164" fontId="11" fillId="5" borderId="2" xfId="0" applyNumberFormat="1" applyFont="1" applyFill="1" applyBorder="1" applyAlignment="1">
      <alignment horizontal="right"/>
    </xf>
    <xf numFmtId="164" fontId="11" fillId="5" borderId="2" xfId="0" applyNumberFormat="1" applyFont="1" applyFill="1" applyBorder="1"/>
    <xf numFmtId="165" fontId="11" fillId="5" borderId="2" xfId="0" applyNumberFormat="1" applyFont="1" applyFill="1" applyBorder="1"/>
    <xf numFmtId="0" fontId="9" fillId="5" borderId="2" xfId="0" applyFont="1" applyFill="1" applyBorder="1"/>
    <xf numFmtId="0" fontId="9" fillId="5" borderId="2" xfId="0" applyFont="1" applyFill="1" applyBorder="1" applyAlignment="1">
      <alignment wrapText="1"/>
    </xf>
    <xf numFmtId="164" fontId="9" fillId="5" borderId="2" xfId="0" applyNumberFormat="1" applyFont="1" applyFill="1" applyBorder="1" applyAlignment="1">
      <alignment horizontal="right"/>
    </xf>
    <xf numFmtId="164" fontId="9" fillId="5" borderId="2" xfId="0" applyNumberFormat="1" applyFont="1" applyFill="1" applyBorder="1"/>
    <xf numFmtId="165" fontId="9" fillId="5" borderId="2" xfId="0" applyNumberFormat="1" applyFont="1" applyFill="1" applyBorder="1"/>
    <xf numFmtId="0" fontId="12" fillId="5" borderId="2" xfId="0" applyFont="1" applyFill="1" applyBorder="1" applyAlignment="1">
      <alignment vertical="center" wrapText="1"/>
    </xf>
    <xf numFmtId="0" fontId="9" fillId="5" borderId="2" xfId="0" applyFont="1" applyFill="1" applyBorder="1" applyAlignment="1">
      <alignment vertical="center" wrapText="1"/>
    </xf>
    <xf numFmtId="0" fontId="13" fillId="5" borderId="2" xfId="0" applyFont="1" applyFill="1" applyBorder="1" applyAlignment="1">
      <alignment vertical="center" wrapText="1"/>
    </xf>
    <xf numFmtId="0" fontId="9" fillId="0" borderId="0" xfId="0" applyFont="1"/>
    <xf numFmtId="0" fontId="14" fillId="0" borderId="2" xfId="0" applyFont="1" applyBorder="1" applyAlignment="1">
      <alignment vertical="center" wrapText="1"/>
    </xf>
    <xf numFmtId="164" fontId="14" fillId="0" borderId="2" xfId="0" applyNumberFormat="1" applyFont="1" applyBorder="1" applyAlignment="1">
      <alignment horizontal="right"/>
    </xf>
    <xf numFmtId="0" fontId="1" fillId="5" borderId="1" xfId="0" applyFont="1" applyFill="1" applyBorder="1"/>
    <xf numFmtId="164" fontId="9" fillId="5" borderId="2" xfId="0" applyNumberFormat="1" applyFont="1" applyFill="1" applyBorder="1" applyAlignment="1">
      <alignment horizontal="center" vertical="center" wrapText="1"/>
    </xf>
    <xf numFmtId="0" fontId="9" fillId="5" borderId="2" xfId="0" applyFont="1" applyFill="1" applyBorder="1" applyAlignment="1">
      <alignment vertical="center" wrapText="1"/>
    </xf>
    <xf numFmtId="0" fontId="9" fillId="0" borderId="2" xfId="0" applyFont="1" applyBorder="1"/>
    <xf numFmtId="165" fontId="9" fillId="0" borderId="2" xfId="0" applyNumberFormat="1" applyFont="1" applyBorder="1"/>
    <xf numFmtId="0" fontId="11" fillId="0" borderId="2" xfId="0" applyFont="1" applyBorder="1"/>
    <xf numFmtId="0" fontId="11" fillId="0" borderId="2" xfId="0" applyFont="1" applyBorder="1" applyAlignment="1">
      <alignment wrapText="1"/>
    </xf>
    <xf numFmtId="164" fontId="11" fillId="0" borderId="2" xfId="0" applyNumberFormat="1" applyFont="1" applyBorder="1"/>
    <xf numFmtId="165" fontId="11" fillId="0" borderId="2" xfId="0" applyNumberFormat="1" applyFont="1" applyBorder="1"/>
    <xf numFmtId="0" fontId="9" fillId="3" borderId="2" xfId="0" applyFont="1" applyFill="1" applyBorder="1"/>
    <xf numFmtId="165" fontId="9" fillId="6" borderId="2" xfId="0" applyNumberFormat="1" applyFont="1" applyFill="1" applyBorder="1" applyAlignment="1"/>
    <xf numFmtId="0" fontId="3" fillId="2" borderId="2" xfId="0" applyFont="1" applyFill="1" applyBorder="1"/>
    <xf numFmtId="164" fontId="3" fillId="2" borderId="2" xfId="0" applyNumberFormat="1" applyFont="1" applyFill="1" applyBorder="1" applyAlignment="1">
      <alignment horizontal="right"/>
    </xf>
    <xf numFmtId="164" fontId="3" fillId="2" borderId="2" xfId="0" applyNumberFormat="1" applyFont="1" applyFill="1" applyBorder="1"/>
    <xf numFmtId="165" fontId="3" fillId="2" borderId="2" xfId="0" applyNumberFormat="1" applyFont="1" applyFill="1" applyBorder="1"/>
    <xf numFmtId="0" fontId="9" fillId="5" borderId="2" xfId="0" applyFont="1" applyFill="1" applyBorder="1" applyAlignment="1">
      <alignment horizontal="left" wrapText="1"/>
    </xf>
    <xf numFmtId="4" fontId="9" fillId="5" borderId="2" xfId="0" applyNumberFormat="1" applyFont="1" applyFill="1" applyBorder="1" applyAlignment="1">
      <alignment horizontal="right" vertical="center"/>
    </xf>
    <xf numFmtId="0" fontId="9" fillId="3" borderId="2" xfId="0" applyFont="1" applyFill="1" applyBorder="1" applyAlignment="1">
      <alignment vertical="top" wrapText="1"/>
    </xf>
    <xf numFmtId="4" fontId="9" fillId="3" borderId="2" xfId="0" applyNumberFormat="1" applyFont="1" applyFill="1" applyBorder="1" applyAlignment="1">
      <alignment horizontal="right" vertical="center"/>
    </xf>
    <xf numFmtId="0" fontId="1" fillId="0" borderId="1" xfId="0" applyFont="1" applyBorder="1" applyAlignment="1"/>
    <xf numFmtId="0" fontId="9" fillId="3" borderId="2" xfId="0" applyFont="1" applyFill="1" applyBorder="1" applyAlignment="1">
      <alignment horizontal="left" vertical="top" wrapText="1"/>
    </xf>
    <xf numFmtId="0" fontId="1" fillId="0" borderId="1" xfId="0" applyFont="1" applyBorder="1"/>
    <xf numFmtId="0" fontId="9" fillId="5" borderId="2" xfId="0" applyFont="1" applyFill="1" applyBorder="1" applyAlignment="1">
      <alignment horizontal="left" vertical="center" wrapText="1"/>
    </xf>
    <xf numFmtId="0" fontId="1" fillId="5" borderId="2" xfId="0" applyFont="1" applyFill="1" applyBorder="1" applyAlignment="1">
      <alignment horizontal="right"/>
    </xf>
    <xf numFmtId="49" fontId="15" fillId="0" borderId="2" xfId="0" applyNumberFormat="1" applyFont="1" applyBorder="1"/>
    <xf numFmtId="0" fontId="15" fillId="0" borderId="2" xfId="0" applyFont="1" applyBorder="1" applyAlignment="1">
      <alignment wrapText="1"/>
    </xf>
    <xf numFmtId="164" fontId="1" fillId="5" borderId="2" xfId="0" applyNumberFormat="1" applyFont="1" applyFill="1" applyBorder="1" applyAlignment="1">
      <alignment horizontal="right"/>
    </xf>
    <xf numFmtId="164" fontId="1" fillId="5" borderId="2" xfId="0" applyNumberFormat="1" applyFont="1" applyFill="1" applyBorder="1" applyAlignment="1"/>
    <xf numFmtId="165" fontId="1" fillId="6" borderId="2" xfId="0" applyNumberFormat="1" applyFont="1" applyFill="1" applyBorder="1" applyAlignment="1"/>
    <xf numFmtId="0" fontId="3" fillId="4" borderId="5" xfId="0" applyFont="1" applyFill="1" applyBorder="1"/>
    <xf numFmtId="0" fontId="3" fillId="4" borderId="6" xfId="0" applyFont="1" applyFill="1" applyBorder="1" applyAlignment="1">
      <alignment wrapText="1"/>
    </xf>
    <xf numFmtId="164" fontId="3" fillId="4" borderId="6" xfId="0" applyNumberFormat="1" applyFont="1" applyFill="1" applyBorder="1" applyAlignment="1">
      <alignment horizontal="right"/>
    </xf>
    <xf numFmtId="164" fontId="3" fillId="4" borderId="6" xfId="0" applyNumberFormat="1" applyFont="1" applyFill="1" applyBorder="1"/>
    <xf numFmtId="165" fontId="3" fillId="4" borderId="7" xfId="0" applyNumberFormat="1" applyFont="1" applyFill="1" applyBorder="1"/>
    <xf numFmtId="0" fontId="16" fillId="2" borderId="1" xfId="0" applyFont="1" applyFill="1" applyBorder="1"/>
    <xf numFmtId="0" fontId="1" fillId="0" borderId="8" xfId="0" applyFont="1" applyBorder="1"/>
    <xf numFmtId="0" fontId="1" fillId="0" borderId="9" xfId="0" applyFont="1" applyBorder="1" applyAlignment="1">
      <alignment wrapText="1"/>
    </xf>
    <xf numFmtId="164" fontId="1" fillId="0" borderId="9" xfId="0" applyNumberFormat="1" applyFont="1" applyBorder="1" applyAlignment="1">
      <alignment horizontal="right"/>
    </xf>
    <xf numFmtId="164" fontId="1" fillId="0" borderId="9" xfId="0" applyNumberFormat="1" applyFont="1" applyBorder="1"/>
    <xf numFmtId="165" fontId="1" fillId="0" borderId="4" xfId="0" applyNumberFormat="1" applyFont="1" applyBorder="1"/>
    <xf numFmtId="165" fontId="1" fillId="2" borderId="7" xfId="0" applyNumberFormat="1" applyFont="1" applyFill="1" applyBorder="1"/>
    <xf numFmtId="0" fontId="12" fillId="2" borderId="1" xfId="0" applyFont="1" applyFill="1" applyBorder="1"/>
    <xf numFmtId="164" fontId="14" fillId="2" borderId="1" xfId="0" applyNumberFormat="1" applyFont="1" applyFill="1" applyBorder="1"/>
    <xf numFmtId="165" fontId="14" fillId="2" borderId="1" xfId="0" applyNumberFormat="1" applyFont="1" applyFill="1" applyBorder="1"/>
    <xf numFmtId="0" fontId="14" fillId="2" borderId="1" xfId="0" applyFont="1" applyFill="1" applyBorder="1"/>
    <xf numFmtId="0" fontId="1" fillId="2" borderId="1" xfId="0" applyFont="1" applyFill="1" applyBorder="1" applyAlignment="1"/>
    <xf numFmtId="0" fontId="17" fillId="2" borderId="1" xfId="0" applyFont="1" applyFill="1" applyBorder="1"/>
    <xf numFmtId="0" fontId="1" fillId="2" borderId="10" xfId="0" applyFont="1" applyFill="1" applyBorder="1" applyAlignment="1"/>
    <xf numFmtId="0" fontId="1" fillId="2" borderId="10" xfId="0" applyFont="1" applyFill="1" applyBorder="1"/>
    <xf numFmtId="0" fontId="1" fillId="2" borderId="1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0" Type="http://schemas.openxmlformats.org/officeDocument/2006/relationships/calcChain" Target="calcChain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8"/>
  <sheetViews>
    <sheetView showGridLines="0" tabSelected="1" topLeftCell="A535" workbookViewId="0">
      <selection activeCell="A3" sqref="A3"/>
    </sheetView>
  </sheetViews>
  <sheetFormatPr defaultColWidth="14.42578125" defaultRowHeight="15" customHeight="1" x14ac:dyDescent="0.25"/>
  <cols>
    <col min="1" max="1" width="12.5703125" customWidth="1"/>
    <col min="2" max="2" width="53.7109375" customWidth="1"/>
    <col min="3" max="3" width="9.85546875" customWidth="1"/>
    <col min="4" max="4" width="7" customWidth="1"/>
    <col min="5" max="5" width="12.85546875" customWidth="1"/>
    <col min="6" max="6" width="15.42578125" customWidth="1"/>
    <col min="7" max="7" width="9.140625" customWidth="1"/>
    <col min="8" max="8" width="60" customWidth="1"/>
    <col min="9" max="9" width="12.140625" customWidth="1"/>
    <col min="10" max="13" width="9.140625" customWidth="1"/>
    <col min="14" max="14" width="11.140625" customWidth="1"/>
    <col min="15" max="15" width="14.42578125" customWidth="1"/>
    <col min="16" max="26" width="9.140625" customWidth="1"/>
  </cols>
  <sheetData>
    <row r="1" spans="1:26" x14ac:dyDescent="0.25">
      <c r="A1" s="1"/>
      <c r="B1" s="2"/>
      <c r="C1" s="3"/>
      <c r="D1" s="4"/>
      <c r="E1" s="5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x14ac:dyDescent="0.25">
      <c r="A2" s="6" t="s">
        <v>0</v>
      </c>
      <c r="B2" s="2"/>
      <c r="C2" s="3"/>
      <c r="D2" s="4"/>
      <c r="E2" s="5"/>
      <c r="F2" s="7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x14ac:dyDescent="0.25">
      <c r="A3" s="8"/>
      <c r="B3" s="2"/>
      <c r="C3" s="3"/>
      <c r="D3" s="4"/>
      <c r="E3" s="5"/>
      <c r="F3" s="9">
        <v>45325</v>
      </c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75" x14ac:dyDescent="0.25">
      <c r="A4" s="10" t="s">
        <v>1</v>
      </c>
      <c r="B4" s="11"/>
      <c r="C4" s="3"/>
      <c r="D4" s="4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x14ac:dyDescent="0.25">
      <c r="A5" s="1"/>
      <c r="B5" s="2"/>
      <c r="C5" s="3"/>
      <c r="D5" s="4"/>
      <c r="E5" s="5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75" x14ac:dyDescent="0.25">
      <c r="A6" s="12"/>
      <c r="B6" s="2"/>
      <c r="C6" s="3"/>
      <c r="D6" s="4"/>
      <c r="E6" s="5"/>
      <c r="F6" s="7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x14ac:dyDescent="0.25">
      <c r="A7" s="1"/>
      <c r="B7" s="2"/>
      <c r="C7" s="3"/>
      <c r="D7" s="4"/>
      <c r="E7" s="5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8" customHeight="1" x14ac:dyDescent="0.3">
      <c r="A8" s="1"/>
      <c r="B8" s="13" t="s">
        <v>2</v>
      </c>
      <c r="C8" s="3"/>
      <c r="D8" s="4"/>
      <c r="E8" s="5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x14ac:dyDescent="0.25">
      <c r="A9" s="1"/>
      <c r="B9" s="14" t="s">
        <v>3</v>
      </c>
      <c r="C9" s="3"/>
      <c r="D9" s="4"/>
      <c r="E9" s="5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x14ac:dyDescent="0.25">
      <c r="A10" s="15" t="s">
        <v>4</v>
      </c>
      <c r="B10" s="15" t="s">
        <v>5</v>
      </c>
      <c r="C10" s="16" t="s">
        <v>6</v>
      </c>
      <c r="D10" s="17" t="s">
        <v>7</v>
      </c>
      <c r="E10" s="18"/>
      <c r="F10" s="18" t="s">
        <v>8</v>
      </c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6" customHeight="1" x14ac:dyDescent="0.25">
      <c r="A11" s="1"/>
      <c r="B11" s="2"/>
      <c r="C11" s="3"/>
      <c r="D11" s="4"/>
      <c r="E11" s="5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x14ac:dyDescent="0.25">
      <c r="A12" s="19">
        <v>0</v>
      </c>
      <c r="B12" s="20" t="s">
        <v>9</v>
      </c>
      <c r="C12" s="21"/>
      <c r="D12" s="22"/>
      <c r="E12" s="23"/>
      <c r="F12" s="23">
        <f>SUM(F13:F24)/2</f>
        <v>0</v>
      </c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75" customHeight="1" x14ac:dyDescent="0.25">
      <c r="A13" s="24"/>
      <c r="B13" s="25"/>
      <c r="C13" s="26"/>
      <c r="D13" s="27"/>
      <c r="E13" s="28"/>
      <c r="F13" s="28" t="str">
        <f t="shared" ref="F13:F14" si="0">IF(C13="","",C13*E13)</f>
        <v/>
      </c>
      <c r="G13" s="1"/>
      <c r="H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.75" customHeight="1" x14ac:dyDescent="0.25">
      <c r="A14" s="24"/>
      <c r="B14" s="25"/>
      <c r="C14" s="26"/>
      <c r="D14" s="27"/>
      <c r="E14" s="28"/>
      <c r="F14" s="28" t="str">
        <f t="shared" si="0"/>
        <v/>
      </c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.75" customHeight="1" x14ac:dyDescent="0.25">
      <c r="A15" s="29">
        <v>0</v>
      </c>
      <c r="B15" s="30" t="s">
        <v>10</v>
      </c>
      <c r="C15" s="31"/>
      <c r="D15" s="32"/>
      <c r="E15" s="33"/>
      <c r="F15" s="33">
        <f>SUM(F16:F24)</f>
        <v>0</v>
      </c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75" customHeight="1" x14ac:dyDescent="0.25">
      <c r="A16" s="34">
        <v>111</v>
      </c>
      <c r="B16" s="35" t="s">
        <v>10</v>
      </c>
      <c r="C16" s="36"/>
      <c r="D16" s="37"/>
      <c r="E16" s="38"/>
      <c r="F16" s="38" t="str">
        <f t="shared" ref="F16:F24" si="1">IF(C16="","",C16*E16)</f>
        <v/>
      </c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30" x14ac:dyDescent="0.25">
      <c r="A17" s="39">
        <v>1110000001</v>
      </c>
      <c r="B17" s="25" t="s">
        <v>11</v>
      </c>
      <c r="C17" s="40">
        <v>1</v>
      </c>
      <c r="D17" s="41" t="s">
        <v>12</v>
      </c>
      <c r="E17" s="42"/>
      <c r="F17" s="42">
        <f t="shared" si="1"/>
        <v>0</v>
      </c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30" x14ac:dyDescent="0.25">
      <c r="A18" s="39">
        <v>1110000002</v>
      </c>
      <c r="B18" s="25" t="s">
        <v>13</v>
      </c>
      <c r="C18" s="40">
        <v>1</v>
      </c>
      <c r="D18" s="41" t="s">
        <v>12</v>
      </c>
      <c r="E18" s="42"/>
      <c r="F18" s="42">
        <f t="shared" si="1"/>
        <v>0</v>
      </c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30" x14ac:dyDescent="0.25">
      <c r="A19" s="39">
        <v>1110000003</v>
      </c>
      <c r="B19" s="43" t="s">
        <v>14</v>
      </c>
      <c r="C19" s="40">
        <v>1</v>
      </c>
      <c r="D19" s="41" t="s">
        <v>12</v>
      </c>
      <c r="E19" s="42">
        <v>0</v>
      </c>
      <c r="F19" s="42">
        <f t="shared" si="1"/>
        <v>0</v>
      </c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30" x14ac:dyDescent="0.25">
      <c r="A20" s="39">
        <v>1110000004</v>
      </c>
      <c r="B20" s="43" t="s">
        <v>15</v>
      </c>
      <c r="C20" s="40">
        <v>1</v>
      </c>
      <c r="D20" s="41" t="s">
        <v>12</v>
      </c>
      <c r="E20" s="42">
        <v>0</v>
      </c>
      <c r="F20" s="42">
        <f t="shared" si="1"/>
        <v>0</v>
      </c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 x14ac:dyDescent="0.25">
      <c r="A21" s="39">
        <v>1110000005</v>
      </c>
      <c r="B21" s="43" t="s">
        <v>16</v>
      </c>
      <c r="C21" s="40">
        <v>1</v>
      </c>
      <c r="D21" s="41" t="s">
        <v>12</v>
      </c>
      <c r="E21" s="42">
        <v>0</v>
      </c>
      <c r="F21" s="42">
        <f t="shared" si="1"/>
        <v>0</v>
      </c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 x14ac:dyDescent="0.25">
      <c r="A22" s="39">
        <v>1110000006</v>
      </c>
      <c r="B22" s="43" t="s">
        <v>17</v>
      </c>
      <c r="C22" s="40">
        <v>1</v>
      </c>
      <c r="D22" s="41" t="s">
        <v>12</v>
      </c>
      <c r="E22" s="42">
        <v>0</v>
      </c>
      <c r="F22" s="42">
        <f t="shared" si="1"/>
        <v>0</v>
      </c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 x14ac:dyDescent="0.25">
      <c r="A23" s="39">
        <v>1110000007</v>
      </c>
      <c r="B23" s="43" t="s">
        <v>18</v>
      </c>
      <c r="C23" s="40">
        <v>1</v>
      </c>
      <c r="D23" s="41" t="s">
        <v>12</v>
      </c>
      <c r="E23" s="42">
        <v>0</v>
      </c>
      <c r="F23" s="42">
        <f t="shared" si="1"/>
        <v>0</v>
      </c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 x14ac:dyDescent="0.25">
      <c r="A24" s="39">
        <v>1110000008</v>
      </c>
      <c r="B24" s="43" t="s">
        <v>19</v>
      </c>
      <c r="C24" s="40">
        <v>1</v>
      </c>
      <c r="D24" s="41" t="s">
        <v>12</v>
      </c>
      <c r="E24" s="42">
        <v>0</v>
      </c>
      <c r="F24" s="42">
        <f t="shared" si="1"/>
        <v>0</v>
      </c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 x14ac:dyDescent="0.25">
      <c r="A25" s="39"/>
      <c r="B25" s="25"/>
      <c r="C25" s="40"/>
      <c r="D25" s="41"/>
      <c r="E25" s="42"/>
      <c r="F25" s="42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 x14ac:dyDescent="0.25">
      <c r="A26" s="39"/>
      <c r="B26" s="25"/>
      <c r="C26" s="40"/>
      <c r="D26" s="41"/>
      <c r="E26" s="42"/>
      <c r="F26" s="42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 x14ac:dyDescent="0.25">
      <c r="A27" s="19">
        <v>1</v>
      </c>
      <c r="B27" s="20" t="s">
        <v>20</v>
      </c>
      <c r="C27" s="44"/>
      <c r="D27" s="22"/>
      <c r="E27" s="23"/>
      <c r="F27" s="23">
        <f>SUM(F28:F115)/2</f>
        <v>878</v>
      </c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 x14ac:dyDescent="0.25">
      <c r="A28" s="24"/>
      <c r="B28" s="25"/>
      <c r="C28" s="45"/>
      <c r="D28" s="27"/>
      <c r="E28" s="28"/>
      <c r="F28" s="28" t="str">
        <f t="shared" ref="F28:F29" si="2">IF(C28="","",C28*E28)</f>
        <v/>
      </c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25">
      <c r="A29" s="24"/>
      <c r="B29" s="25"/>
      <c r="C29" s="45"/>
      <c r="D29" s="27"/>
      <c r="E29" s="28"/>
      <c r="F29" s="28" t="str">
        <f t="shared" si="2"/>
        <v/>
      </c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25">
      <c r="A30" s="29">
        <v>11</v>
      </c>
      <c r="B30" s="30" t="s">
        <v>21</v>
      </c>
      <c r="C30" s="46"/>
      <c r="D30" s="32"/>
      <c r="E30" s="33"/>
      <c r="F30" s="33">
        <f>SUM(F31:F56)</f>
        <v>0</v>
      </c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25">
      <c r="A31" s="39">
        <v>117</v>
      </c>
      <c r="B31" s="25" t="s">
        <v>22</v>
      </c>
      <c r="C31" s="40"/>
      <c r="D31" s="41"/>
      <c r="E31" s="42"/>
      <c r="F31" s="42" t="str">
        <f t="shared" ref="F31:F55" si="3">IF(C31="","",C31*E31)</f>
        <v/>
      </c>
      <c r="G31" s="47"/>
      <c r="H31" s="47"/>
      <c r="I31" s="47"/>
      <c r="J31" s="47"/>
      <c r="K31" s="47"/>
      <c r="L31" s="47"/>
      <c r="M31" s="47"/>
      <c r="N31" s="47"/>
      <c r="O31" s="47"/>
      <c r="P31" s="47"/>
      <c r="Q31" s="47"/>
      <c r="R31" s="47"/>
      <c r="S31" s="47"/>
      <c r="T31" s="47"/>
      <c r="U31" s="47"/>
      <c r="V31" s="47"/>
      <c r="W31" s="47"/>
      <c r="X31" s="47"/>
      <c r="Y31" s="47"/>
      <c r="Z31" s="47"/>
    </row>
    <row r="32" spans="1:26" ht="15.75" customHeight="1" x14ac:dyDescent="0.25">
      <c r="A32" s="39">
        <v>1170000001</v>
      </c>
      <c r="B32" s="48" t="s">
        <v>23</v>
      </c>
      <c r="C32" s="40">
        <v>1</v>
      </c>
      <c r="D32" s="41" t="s">
        <v>12</v>
      </c>
      <c r="E32" s="42"/>
      <c r="F32" s="42">
        <f t="shared" si="3"/>
        <v>0</v>
      </c>
      <c r="G32" s="47"/>
      <c r="H32" s="47"/>
      <c r="I32" s="47"/>
      <c r="J32" s="47"/>
      <c r="K32" s="47"/>
      <c r="L32" s="47"/>
      <c r="M32" s="47"/>
      <c r="N32" s="47"/>
      <c r="O32" s="47"/>
      <c r="P32" s="47"/>
      <c r="Q32" s="47"/>
      <c r="R32" s="47"/>
      <c r="S32" s="47"/>
      <c r="T32" s="47"/>
      <c r="U32" s="47"/>
      <c r="V32" s="47"/>
      <c r="W32" s="47"/>
      <c r="X32" s="47"/>
      <c r="Y32" s="47"/>
      <c r="Z32" s="47"/>
    </row>
    <row r="33" spans="1:26" ht="15.75" customHeight="1" x14ac:dyDescent="0.25">
      <c r="A33" s="39">
        <v>1170000002</v>
      </c>
      <c r="B33" s="48" t="s">
        <v>24</v>
      </c>
      <c r="C33" s="40">
        <v>20</v>
      </c>
      <c r="D33" s="41" t="s">
        <v>25</v>
      </c>
      <c r="E33" s="42"/>
      <c r="F33" s="42">
        <f t="shared" si="3"/>
        <v>0</v>
      </c>
      <c r="G33" s="47"/>
      <c r="H33" s="47"/>
      <c r="I33" s="47"/>
      <c r="J33" s="47"/>
      <c r="K33" s="47"/>
      <c r="L33" s="47"/>
      <c r="M33" s="47"/>
      <c r="N33" s="47"/>
      <c r="O33" s="47"/>
      <c r="P33" s="47"/>
      <c r="Q33" s="47"/>
      <c r="R33" s="47"/>
      <c r="S33" s="47"/>
      <c r="T33" s="47"/>
      <c r="U33" s="47"/>
      <c r="V33" s="47"/>
      <c r="W33" s="47"/>
      <c r="X33" s="47"/>
      <c r="Y33" s="47"/>
      <c r="Z33" s="47"/>
    </row>
    <row r="34" spans="1:26" ht="15.75" customHeight="1" x14ac:dyDescent="0.25">
      <c r="A34" s="39">
        <v>1170000003</v>
      </c>
      <c r="B34" s="49" t="s">
        <v>26</v>
      </c>
      <c r="C34" s="40">
        <v>12</v>
      </c>
      <c r="D34" s="41" t="s">
        <v>27</v>
      </c>
      <c r="E34" s="42"/>
      <c r="F34" s="42">
        <f t="shared" si="3"/>
        <v>0</v>
      </c>
      <c r="G34" s="47"/>
      <c r="H34" s="47"/>
      <c r="I34" s="47"/>
      <c r="J34" s="47"/>
      <c r="K34" s="47"/>
      <c r="L34" s="47"/>
      <c r="M34" s="47"/>
      <c r="N34" s="47"/>
      <c r="O34" s="47"/>
      <c r="P34" s="47"/>
      <c r="Q34" s="47"/>
      <c r="R34" s="47"/>
      <c r="S34" s="47"/>
      <c r="T34" s="47"/>
      <c r="U34" s="47"/>
      <c r="V34" s="47"/>
      <c r="W34" s="47"/>
      <c r="X34" s="47"/>
      <c r="Y34" s="47"/>
      <c r="Z34" s="47"/>
    </row>
    <row r="35" spans="1:26" ht="15.75" customHeight="1" x14ac:dyDescent="0.25">
      <c r="A35" s="50">
        <v>1170000004</v>
      </c>
      <c r="B35" s="51" t="s">
        <v>28</v>
      </c>
      <c r="C35" s="52">
        <v>20</v>
      </c>
      <c r="D35" s="53" t="s">
        <v>25</v>
      </c>
      <c r="E35" s="54"/>
      <c r="F35" s="54">
        <f t="shared" si="3"/>
        <v>0</v>
      </c>
      <c r="G35" s="47"/>
      <c r="H35" s="47"/>
      <c r="I35" s="47"/>
      <c r="J35" s="47"/>
      <c r="K35" s="47"/>
      <c r="L35" s="47"/>
      <c r="M35" s="47"/>
      <c r="N35" s="47"/>
      <c r="O35" s="47"/>
      <c r="P35" s="47"/>
      <c r="Q35" s="47"/>
      <c r="R35" s="47"/>
      <c r="S35" s="47"/>
      <c r="T35" s="47"/>
      <c r="U35" s="47"/>
      <c r="V35" s="47"/>
      <c r="W35" s="47"/>
      <c r="X35" s="47"/>
      <c r="Y35" s="47"/>
      <c r="Z35" s="47"/>
    </row>
    <row r="36" spans="1:26" ht="15.75" customHeight="1" x14ac:dyDescent="0.25">
      <c r="A36" s="39">
        <v>1170000005</v>
      </c>
      <c r="B36" s="48" t="s">
        <v>29</v>
      </c>
      <c r="C36" s="40">
        <v>5</v>
      </c>
      <c r="D36" s="41" t="s">
        <v>25</v>
      </c>
      <c r="E36" s="42"/>
      <c r="F36" s="42">
        <f t="shared" si="3"/>
        <v>0</v>
      </c>
      <c r="G36" s="47"/>
      <c r="H36" s="47"/>
      <c r="I36" s="47"/>
      <c r="J36" s="47"/>
      <c r="K36" s="47"/>
      <c r="L36" s="47"/>
      <c r="M36" s="47"/>
      <c r="N36" s="47"/>
      <c r="O36" s="47"/>
      <c r="P36" s="47"/>
      <c r="Q36" s="47"/>
      <c r="R36" s="47"/>
      <c r="S36" s="47"/>
      <c r="T36" s="47"/>
      <c r="U36" s="47"/>
      <c r="V36" s="47"/>
      <c r="W36" s="47"/>
      <c r="X36" s="47"/>
      <c r="Y36" s="47"/>
      <c r="Z36" s="47"/>
    </row>
    <row r="37" spans="1:26" ht="15.75" customHeight="1" x14ac:dyDescent="0.25">
      <c r="A37" s="39">
        <v>1170000006</v>
      </c>
      <c r="B37" s="48" t="s">
        <v>30</v>
      </c>
      <c r="C37" s="40">
        <v>1</v>
      </c>
      <c r="D37" s="41" t="s">
        <v>12</v>
      </c>
      <c r="E37" s="42"/>
      <c r="F37" s="42">
        <f t="shared" si="3"/>
        <v>0</v>
      </c>
      <c r="G37" s="47"/>
      <c r="H37" s="47"/>
      <c r="I37" s="47"/>
      <c r="J37" s="47"/>
      <c r="K37" s="47"/>
      <c r="L37" s="47"/>
      <c r="M37" s="47"/>
      <c r="N37" s="47"/>
      <c r="O37" s="47"/>
      <c r="P37" s="47"/>
      <c r="Q37" s="47"/>
      <c r="R37" s="47"/>
      <c r="S37" s="47"/>
      <c r="T37" s="47"/>
      <c r="U37" s="47"/>
      <c r="V37" s="47"/>
      <c r="W37" s="47"/>
      <c r="X37" s="47"/>
      <c r="Y37" s="47"/>
      <c r="Z37" s="47"/>
    </row>
    <row r="38" spans="1:26" ht="15.75" customHeight="1" x14ac:dyDescent="0.25">
      <c r="A38" s="39">
        <v>1170000007</v>
      </c>
      <c r="B38" s="48" t="s">
        <v>31</v>
      </c>
      <c r="C38" s="40">
        <v>4</v>
      </c>
      <c r="D38" s="41" t="s">
        <v>25</v>
      </c>
      <c r="E38" s="42"/>
      <c r="F38" s="42">
        <f t="shared" si="3"/>
        <v>0</v>
      </c>
      <c r="G38" s="47"/>
      <c r="H38" s="47"/>
      <c r="I38" s="47"/>
      <c r="J38" s="47"/>
      <c r="K38" s="47"/>
      <c r="L38" s="47"/>
      <c r="M38" s="47"/>
      <c r="N38" s="47"/>
      <c r="O38" s="47"/>
      <c r="P38" s="47"/>
      <c r="Q38" s="47"/>
      <c r="R38" s="47"/>
      <c r="S38" s="47"/>
      <c r="T38" s="47"/>
      <c r="U38" s="47"/>
      <c r="V38" s="47"/>
      <c r="W38" s="47"/>
      <c r="X38" s="47"/>
      <c r="Y38" s="47"/>
      <c r="Z38" s="47"/>
    </row>
    <row r="39" spans="1:26" ht="15.75" customHeight="1" x14ac:dyDescent="0.25">
      <c r="A39" s="50">
        <v>1170000008</v>
      </c>
      <c r="B39" s="51" t="s">
        <v>32</v>
      </c>
      <c r="C39" s="52">
        <v>52.5</v>
      </c>
      <c r="D39" s="53" t="s">
        <v>25</v>
      </c>
      <c r="E39" s="54"/>
      <c r="F39" s="54">
        <f t="shared" si="3"/>
        <v>0</v>
      </c>
      <c r="G39" s="47"/>
      <c r="H39" s="47"/>
      <c r="I39" s="47"/>
      <c r="J39" s="47"/>
      <c r="K39" s="47"/>
      <c r="L39" s="47"/>
      <c r="M39" s="47"/>
      <c r="N39" s="47"/>
      <c r="O39" s="47"/>
      <c r="P39" s="47"/>
      <c r="Q39" s="47"/>
      <c r="R39" s="47"/>
      <c r="S39" s="47"/>
      <c r="T39" s="47"/>
      <c r="U39" s="47"/>
      <c r="V39" s="47"/>
      <c r="W39" s="47"/>
      <c r="X39" s="47"/>
      <c r="Y39" s="47"/>
      <c r="Z39" s="47"/>
    </row>
    <row r="40" spans="1:26" ht="15.75" customHeight="1" x14ac:dyDescent="0.25">
      <c r="A40" s="39">
        <v>1170000009</v>
      </c>
      <c r="B40" s="48" t="s">
        <v>33</v>
      </c>
      <c r="C40" s="40">
        <v>44.2</v>
      </c>
      <c r="D40" s="41" t="s">
        <v>25</v>
      </c>
      <c r="E40" s="42"/>
      <c r="F40" s="42">
        <f t="shared" si="3"/>
        <v>0</v>
      </c>
      <c r="G40" s="47"/>
      <c r="H40" s="47"/>
      <c r="I40" s="47"/>
      <c r="J40" s="47"/>
      <c r="K40" s="47"/>
      <c r="L40" s="47"/>
      <c r="M40" s="47"/>
      <c r="N40" s="47"/>
      <c r="O40" s="47"/>
      <c r="P40" s="47"/>
      <c r="Q40" s="47"/>
      <c r="R40" s="47"/>
      <c r="S40" s="47"/>
      <c r="T40" s="47"/>
      <c r="U40" s="47"/>
      <c r="V40" s="47"/>
      <c r="W40" s="47"/>
      <c r="X40" s="47"/>
      <c r="Y40" s="47"/>
      <c r="Z40" s="47"/>
    </row>
    <row r="41" spans="1:26" ht="15.75" customHeight="1" x14ac:dyDescent="0.25">
      <c r="A41" s="39">
        <v>1170000010</v>
      </c>
      <c r="B41" s="48" t="s">
        <v>34</v>
      </c>
      <c r="C41" s="40">
        <v>2.2000000000000002</v>
      </c>
      <c r="D41" s="41" t="s">
        <v>25</v>
      </c>
      <c r="E41" s="42"/>
      <c r="F41" s="42">
        <f t="shared" si="3"/>
        <v>0</v>
      </c>
      <c r="G41" s="47"/>
      <c r="H41" s="47"/>
      <c r="I41" s="47"/>
      <c r="J41" s="47"/>
      <c r="K41" s="47"/>
      <c r="L41" s="47"/>
      <c r="M41" s="47"/>
      <c r="N41" s="47"/>
      <c r="O41" s="47"/>
      <c r="P41" s="47"/>
      <c r="Q41" s="47"/>
      <c r="R41" s="47"/>
      <c r="S41" s="47"/>
      <c r="T41" s="47"/>
      <c r="U41" s="47"/>
      <c r="V41" s="47"/>
      <c r="W41" s="47"/>
      <c r="X41" s="47"/>
      <c r="Y41" s="47"/>
      <c r="Z41" s="47"/>
    </row>
    <row r="42" spans="1:26" ht="15.75" customHeight="1" x14ac:dyDescent="0.25">
      <c r="A42" s="50">
        <v>1170000011</v>
      </c>
      <c r="B42" s="51" t="s">
        <v>35</v>
      </c>
      <c r="C42" s="52">
        <v>55.2</v>
      </c>
      <c r="D42" s="53" t="s">
        <v>25</v>
      </c>
      <c r="E42" s="54"/>
      <c r="F42" s="54">
        <f t="shared" si="3"/>
        <v>0</v>
      </c>
      <c r="G42" s="47"/>
      <c r="H42" s="47"/>
      <c r="I42" s="47"/>
      <c r="J42" s="47"/>
      <c r="K42" s="47"/>
      <c r="L42" s="47"/>
      <c r="M42" s="47"/>
      <c r="N42" s="47"/>
      <c r="O42" s="47"/>
      <c r="P42" s="47"/>
      <c r="Q42" s="47"/>
      <c r="R42" s="47"/>
      <c r="S42" s="47"/>
      <c r="T42" s="47"/>
      <c r="U42" s="47"/>
      <c r="V42" s="47"/>
      <c r="W42" s="47"/>
      <c r="X42" s="47"/>
      <c r="Y42" s="47"/>
      <c r="Z42" s="47"/>
    </row>
    <row r="43" spans="1:26" ht="15.75" customHeight="1" x14ac:dyDescent="0.25">
      <c r="A43" s="39">
        <v>1170000012</v>
      </c>
      <c r="B43" s="48" t="s">
        <v>36</v>
      </c>
      <c r="C43" s="40">
        <v>4</v>
      </c>
      <c r="D43" s="41" t="s">
        <v>25</v>
      </c>
      <c r="E43" s="42"/>
      <c r="F43" s="42">
        <f t="shared" si="3"/>
        <v>0</v>
      </c>
      <c r="G43" s="47"/>
      <c r="H43" s="47"/>
      <c r="I43" s="47"/>
      <c r="J43" s="47"/>
      <c r="K43" s="47"/>
      <c r="L43" s="47"/>
      <c r="M43" s="47"/>
      <c r="N43" s="47"/>
      <c r="O43" s="47"/>
      <c r="P43" s="47"/>
      <c r="Q43" s="47"/>
      <c r="R43" s="47"/>
      <c r="S43" s="47"/>
      <c r="T43" s="47"/>
      <c r="U43" s="47"/>
      <c r="V43" s="47"/>
      <c r="W43" s="47"/>
      <c r="X43" s="47"/>
      <c r="Y43" s="47"/>
      <c r="Z43" s="47"/>
    </row>
    <row r="44" spans="1:26" ht="15.75" customHeight="1" x14ac:dyDescent="0.25">
      <c r="A44" s="39">
        <v>1170000013</v>
      </c>
      <c r="B44" s="48" t="s">
        <v>37</v>
      </c>
      <c r="C44" s="40">
        <v>18</v>
      </c>
      <c r="D44" s="41" t="s">
        <v>25</v>
      </c>
      <c r="E44" s="42"/>
      <c r="F44" s="42">
        <f t="shared" si="3"/>
        <v>0</v>
      </c>
      <c r="G44" s="47"/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7"/>
      <c r="T44" s="47"/>
      <c r="U44" s="47"/>
      <c r="V44" s="47"/>
      <c r="W44" s="47"/>
      <c r="X44" s="47"/>
      <c r="Y44" s="47"/>
      <c r="Z44" s="47"/>
    </row>
    <row r="45" spans="1:26" ht="15.75" customHeight="1" x14ac:dyDescent="0.25">
      <c r="A45" s="39">
        <v>1170000014</v>
      </c>
      <c r="B45" s="48" t="s">
        <v>38</v>
      </c>
      <c r="C45" s="40">
        <v>54.9</v>
      </c>
      <c r="D45" s="41" t="s">
        <v>25</v>
      </c>
      <c r="E45" s="42"/>
      <c r="F45" s="42">
        <f t="shared" si="3"/>
        <v>0</v>
      </c>
      <c r="G45" s="47"/>
      <c r="H45" s="47"/>
      <c r="I45" s="47"/>
      <c r="J45" s="47"/>
      <c r="K45" s="47"/>
      <c r="L45" s="47"/>
      <c r="M45" s="47"/>
      <c r="N45" s="47"/>
      <c r="O45" s="47"/>
      <c r="P45" s="47"/>
      <c r="Q45" s="47"/>
      <c r="R45" s="47"/>
      <c r="S45" s="47"/>
      <c r="T45" s="47"/>
      <c r="U45" s="47"/>
      <c r="V45" s="47"/>
      <c r="W45" s="47"/>
      <c r="X45" s="47"/>
      <c r="Y45" s="47"/>
      <c r="Z45" s="47"/>
    </row>
    <row r="46" spans="1:26" ht="15.75" customHeight="1" x14ac:dyDescent="0.25">
      <c r="A46" s="39">
        <v>1170000015</v>
      </c>
      <c r="B46" s="48" t="s">
        <v>39</v>
      </c>
      <c r="C46" s="40">
        <v>16.47</v>
      </c>
      <c r="D46" s="41" t="s">
        <v>25</v>
      </c>
      <c r="E46" s="42"/>
      <c r="F46" s="42">
        <f t="shared" si="3"/>
        <v>0</v>
      </c>
      <c r="G46" s="47"/>
      <c r="H46" s="47"/>
      <c r="I46" s="47"/>
      <c r="J46" s="47"/>
      <c r="K46" s="47"/>
      <c r="L46" s="47"/>
      <c r="M46" s="47"/>
      <c r="N46" s="47"/>
      <c r="O46" s="47"/>
      <c r="P46" s="47"/>
      <c r="Q46" s="47"/>
      <c r="R46" s="47"/>
      <c r="S46" s="47"/>
      <c r="T46" s="47"/>
      <c r="U46" s="47"/>
      <c r="V46" s="47"/>
      <c r="W46" s="47"/>
      <c r="X46" s="47"/>
      <c r="Y46" s="47"/>
      <c r="Z46" s="47"/>
    </row>
    <row r="47" spans="1:26" ht="15.75" customHeight="1" x14ac:dyDescent="0.25">
      <c r="A47" s="39">
        <v>1170000016</v>
      </c>
      <c r="B47" s="48" t="s">
        <v>40</v>
      </c>
      <c r="C47" s="40">
        <v>294.33</v>
      </c>
      <c r="D47" s="41" t="s">
        <v>25</v>
      </c>
      <c r="E47" s="42"/>
      <c r="F47" s="42">
        <f t="shared" si="3"/>
        <v>0</v>
      </c>
      <c r="G47" s="47"/>
      <c r="H47" s="47"/>
      <c r="I47" s="47"/>
      <c r="J47" s="47"/>
      <c r="K47" s="47"/>
      <c r="L47" s="47"/>
      <c r="M47" s="47"/>
      <c r="N47" s="47"/>
      <c r="O47" s="47"/>
      <c r="P47" s="47"/>
      <c r="Q47" s="47"/>
      <c r="R47" s="47"/>
      <c r="S47" s="47"/>
      <c r="T47" s="47"/>
      <c r="U47" s="47"/>
      <c r="V47" s="47"/>
      <c r="W47" s="47"/>
      <c r="X47" s="47"/>
      <c r="Y47" s="47"/>
      <c r="Z47" s="47"/>
    </row>
    <row r="48" spans="1:26" ht="15.75" customHeight="1" x14ac:dyDescent="0.25">
      <c r="A48" s="50">
        <v>1170000017</v>
      </c>
      <c r="B48" s="51" t="s">
        <v>41</v>
      </c>
      <c r="C48" s="52">
        <v>1</v>
      </c>
      <c r="D48" s="53" t="s">
        <v>42</v>
      </c>
      <c r="E48" s="54"/>
      <c r="F48" s="54">
        <f t="shared" si="3"/>
        <v>0</v>
      </c>
      <c r="G48" s="47"/>
      <c r="H48" s="47"/>
      <c r="I48" s="47"/>
      <c r="J48" s="47"/>
      <c r="K48" s="47"/>
      <c r="L48" s="47"/>
      <c r="M48" s="47"/>
      <c r="N48" s="47"/>
      <c r="O48" s="47"/>
      <c r="P48" s="47"/>
      <c r="Q48" s="47"/>
      <c r="R48" s="47"/>
      <c r="S48" s="47"/>
      <c r="T48" s="47"/>
      <c r="U48" s="47"/>
      <c r="V48" s="47"/>
      <c r="W48" s="47"/>
      <c r="X48" s="47"/>
      <c r="Y48" s="47"/>
      <c r="Z48" s="47"/>
    </row>
    <row r="49" spans="1:26" ht="15.75" customHeight="1" x14ac:dyDescent="0.25">
      <c r="A49" s="50">
        <v>1170000018</v>
      </c>
      <c r="B49" s="51" t="s">
        <v>43</v>
      </c>
      <c r="C49" s="52">
        <v>158.63</v>
      </c>
      <c r="D49" s="53" t="s">
        <v>25</v>
      </c>
      <c r="E49" s="54"/>
      <c r="F49" s="54">
        <f t="shared" si="3"/>
        <v>0</v>
      </c>
      <c r="G49" s="47"/>
      <c r="H49" s="47"/>
      <c r="I49" s="47"/>
      <c r="J49" s="47"/>
      <c r="K49" s="47"/>
      <c r="L49" s="47"/>
      <c r="M49" s="47"/>
      <c r="N49" s="47"/>
      <c r="O49" s="47"/>
      <c r="P49" s="47"/>
      <c r="Q49" s="47"/>
      <c r="R49" s="47"/>
      <c r="S49" s="47"/>
      <c r="T49" s="47"/>
      <c r="U49" s="47"/>
      <c r="V49" s="47"/>
      <c r="W49" s="47"/>
      <c r="X49" s="47"/>
      <c r="Y49" s="47"/>
      <c r="Z49" s="47"/>
    </row>
    <row r="50" spans="1:26" ht="15.75" customHeight="1" x14ac:dyDescent="0.25">
      <c r="A50" s="50">
        <v>1170000019</v>
      </c>
      <c r="B50" s="51" t="s">
        <v>44</v>
      </c>
      <c r="C50" s="52">
        <v>133.9</v>
      </c>
      <c r="D50" s="53" t="s">
        <v>25</v>
      </c>
      <c r="E50" s="54"/>
      <c r="F50" s="54">
        <f t="shared" si="3"/>
        <v>0</v>
      </c>
      <c r="G50" s="47"/>
      <c r="H50" s="47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47"/>
      <c r="T50" s="47"/>
      <c r="U50" s="47"/>
      <c r="V50" s="47"/>
      <c r="W50" s="47"/>
      <c r="X50" s="47"/>
      <c r="Y50" s="47"/>
      <c r="Z50" s="47"/>
    </row>
    <row r="51" spans="1:26" ht="15.75" customHeight="1" x14ac:dyDescent="0.25">
      <c r="A51" s="39">
        <v>1170000020</v>
      </c>
      <c r="B51" s="48" t="s">
        <v>45</v>
      </c>
      <c r="C51" s="40">
        <v>5</v>
      </c>
      <c r="D51" s="41" t="s">
        <v>27</v>
      </c>
      <c r="E51" s="42"/>
      <c r="F51" s="42">
        <f t="shared" si="3"/>
        <v>0</v>
      </c>
      <c r="G51" s="47"/>
      <c r="H51" s="47"/>
      <c r="I51" s="47"/>
      <c r="J51" s="47"/>
      <c r="K51" s="47"/>
      <c r="L51" s="47"/>
      <c r="M51" s="47"/>
      <c r="N51" s="47"/>
      <c r="O51" s="47"/>
      <c r="P51" s="47"/>
      <c r="Q51" s="47"/>
      <c r="R51" s="47"/>
      <c r="S51" s="47"/>
      <c r="T51" s="47"/>
      <c r="U51" s="47"/>
      <c r="V51" s="47"/>
      <c r="W51" s="47"/>
      <c r="X51" s="47"/>
      <c r="Y51" s="47"/>
      <c r="Z51" s="47"/>
    </row>
    <row r="52" spans="1:26" ht="15.75" customHeight="1" x14ac:dyDescent="0.25">
      <c r="A52" s="50">
        <v>1170000021</v>
      </c>
      <c r="B52" s="51" t="s">
        <v>46</v>
      </c>
      <c r="C52" s="52">
        <v>78.63</v>
      </c>
      <c r="D52" s="53" t="s">
        <v>27</v>
      </c>
      <c r="E52" s="54"/>
      <c r="F52" s="54">
        <f t="shared" si="3"/>
        <v>0</v>
      </c>
      <c r="G52" s="47"/>
      <c r="H52" s="47"/>
      <c r="I52" s="47"/>
      <c r="J52" s="47"/>
      <c r="K52" s="47"/>
      <c r="L52" s="47"/>
      <c r="M52" s="47"/>
      <c r="N52" s="47"/>
      <c r="O52" s="47"/>
      <c r="P52" s="47"/>
      <c r="Q52" s="47"/>
      <c r="R52" s="47"/>
      <c r="S52" s="47"/>
      <c r="T52" s="47"/>
      <c r="U52" s="47"/>
      <c r="V52" s="47"/>
      <c r="W52" s="47"/>
      <c r="X52" s="47"/>
      <c r="Y52" s="47"/>
      <c r="Z52" s="47"/>
    </row>
    <row r="53" spans="1:26" ht="15.75" customHeight="1" x14ac:dyDescent="0.25">
      <c r="A53" s="50">
        <v>1170000022</v>
      </c>
      <c r="B53" s="51" t="s">
        <v>47</v>
      </c>
      <c r="C53" s="52">
        <v>8</v>
      </c>
      <c r="D53" s="53" t="s">
        <v>48</v>
      </c>
      <c r="E53" s="54"/>
      <c r="F53" s="54">
        <f t="shared" si="3"/>
        <v>0</v>
      </c>
      <c r="G53" s="47"/>
      <c r="H53" s="47"/>
      <c r="I53" s="47"/>
      <c r="J53" s="47"/>
      <c r="K53" s="47"/>
      <c r="L53" s="47"/>
      <c r="M53" s="47"/>
      <c r="N53" s="47"/>
      <c r="O53" s="47"/>
      <c r="P53" s="47"/>
      <c r="Q53" s="47"/>
      <c r="R53" s="47"/>
      <c r="S53" s="47"/>
      <c r="T53" s="47"/>
      <c r="U53" s="47"/>
      <c r="V53" s="47"/>
      <c r="W53" s="47"/>
      <c r="X53" s="47"/>
      <c r="Y53" s="47"/>
      <c r="Z53" s="47"/>
    </row>
    <row r="54" spans="1:26" ht="15.75" customHeight="1" x14ac:dyDescent="0.25">
      <c r="A54" s="39">
        <v>118</v>
      </c>
      <c r="B54" s="25" t="s">
        <v>49</v>
      </c>
      <c r="C54" s="40"/>
      <c r="D54" s="41"/>
      <c r="E54" s="42"/>
      <c r="F54" s="42" t="str">
        <f t="shared" si="3"/>
        <v/>
      </c>
      <c r="G54" s="47"/>
      <c r="H54" s="47"/>
      <c r="I54" s="47"/>
      <c r="J54" s="47"/>
      <c r="K54" s="47"/>
      <c r="L54" s="47"/>
      <c r="M54" s="47"/>
      <c r="N54" s="47"/>
      <c r="O54" s="47"/>
      <c r="P54" s="47"/>
      <c r="Q54" s="47"/>
      <c r="R54" s="47"/>
      <c r="S54" s="47"/>
      <c r="T54" s="47"/>
      <c r="U54" s="47"/>
      <c r="V54" s="47"/>
      <c r="W54" s="47"/>
      <c r="X54" s="47"/>
      <c r="Y54" s="47"/>
      <c r="Z54" s="47"/>
    </row>
    <row r="55" spans="1:26" ht="15.75" customHeight="1" x14ac:dyDescent="0.25">
      <c r="A55" s="39">
        <v>1180000001</v>
      </c>
      <c r="B55" s="25" t="s">
        <v>49</v>
      </c>
      <c r="C55" s="40">
        <v>5</v>
      </c>
      <c r="D55" s="41" t="s">
        <v>50</v>
      </c>
      <c r="E55" s="42"/>
      <c r="F55" s="42">
        <f t="shared" si="3"/>
        <v>0</v>
      </c>
      <c r="G55" s="47"/>
      <c r="H55" s="47"/>
      <c r="I55" s="47"/>
      <c r="J55" s="47"/>
      <c r="K55" s="47"/>
      <c r="L55" s="47"/>
      <c r="M55" s="47"/>
      <c r="N55" s="47"/>
      <c r="O55" s="47"/>
      <c r="P55" s="47"/>
      <c r="Q55" s="47"/>
      <c r="R55" s="47"/>
      <c r="S55" s="47"/>
      <c r="T55" s="47"/>
      <c r="U55" s="47"/>
      <c r="V55" s="47"/>
      <c r="W55" s="47"/>
      <c r="X55" s="47"/>
      <c r="Y55" s="47"/>
      <c r="Z55" s="47"/>
    </row>
    <row r="56" spans="1:26" ht="15.75" customHeight="1" x14ac:dyDescent="0.25">
      <c r="A56" s="39"/>
      <c r="B56" s="25"/>
      <c r="C56" s="40"/>
      <c r="D56" s="41"/>
      <c r="E56" s="42"/>
      <c r="F56" s="42"/>
      <c r="G56" s="47"/>
      <c r="H56" s="47"/>
      <c r="I56" s="47"/>
      <c r="J56" s="47"/>
      <c r="K56" s="47"/>
      <c r="L56" s="47"/>
      <c r="M56" s="47"/>
      <c r="N56" s="47"/>
      <c r="O56" s="47"/>
      <c r="P56" s="47"/>
      <c r="Q56" s="47"/>
      <c r="R56" s="47"/>
      <c r="S56" s="47"/>
      <c r="T56" s="47"/>
      <c r="U56" s="47"/>
      <c r="V56" s="47"/>
      <c r="W56" s="47"/>
      <c r="X56" s="47"/>
      <c r="Y56" s="47"/>
      <c r="Z56" s="47"/>
    </row>
    <row r="57" spans="1:26" ht="15.75" customHeight="1" x14ac:dyDescent="0.25">
      <c r="A57" s="39"/>
      <c r="B57" s="25"/>
      <c r="C57" s="40"/>
      <c r="D57" s="41"/>
      <c r="E57" s="42"/>
      <c r="F57" s="42" t="str">
        <f>IF(C57="","",C57*E57)</f>
        <v/>
      </c>
      <c r="G57" s="47"/>
      <c r="H57" s="47"/>
      <c r="I57" s="47"/>
      <c r="J57" s="47"/>
      <c r="K57" s="47"/>
      <c r="L57" s="47"/>
      <c r="M57" s="47"/>
      <c r="N57" s="47"/>
      <c r="O57" s="47"/>
      <c r="P57" s="47"/>
      <c r="Q57" s="47"/>
      <c r="R57" s="47"/>
      <c r="S57" s="47"/>
      <c r="T57" s="47"/>
      <c r="U57" s="47"/>
      <c r="V57" s="47"/>
      <c r="W57" s="47"/>
      <c r="X57" s="47"/>
      <c r="Y57" s="47"/>
      <c r="Z57" s="47"/>
    </row>
    <row r="58" spans="1:26" ht="15.75" customHeight="1" x14ac:dyDescent="0.25">
      <c r="A58" s="55">
        <v>12</v>
      </c>
      <c r="B58" s="56" t="s">
        <v>51</v>
      </c>
      <c r="C58" s="57"/>
      <c r="D58" s="58"/>
      <c r="E58" s="59"/>
      <c r="F58" s="59">
        <f>SUM(F59:F65)</f>
        <v>0</v>
      </c>
      <c r="G58" s="47"/>
      <c r="H58" s="47"/>
      <c r="I58" s="47"/>
      <c r="J58" s="47"/>
      <c r="K58" s="47"/>
      <c r="L58" s="47"/>
      <c r="M58" s="47"/>
      <c r="N58" s="47"/>
      <c r="O58" s="47"/>
      <c r="P58" s="47"/>
      <c r="Q58" s="47"/>
      <c r="R58" s="47"/>
      <c r="S58" s="47"/>
      <c r="T58" s="47"/>
      <c r="U58" s="47"/>
      <c r="V58" s="47"/>
      <c r="W58" s="47"/>
      <c r="X58" s="47"/>
      <c r="Y58" s="47"/>
      <c r="Z58" s="47"/>
    </row>
    <row r="59" spans="1:26" ht="15.75" customHeight="1" x14ac:dyDescent="0.25">
      <c r="A59" s="39">
        <v>122</v>
      </c>
      <c r="B59" s="25" t="s">
        <v>52</v>
      </c>
      <c r="C59" s="40"/>
      <c r="D59" s="41"/>
      <c r="E59" s="42"/>
      <c r="F59" s="42" t="str">
        <f t="shared" ref="F59:F66" si="4">IF(C59="","",C59*E59)</f>
        <v/>
      </c>
      <c r="G59" s="47"/>
      <c r="H59" s="47"/>
      <c r="I59" s="47"/>
      <c r="J59" s="47"/>
      <c r="K59" s="47"/>
      <c r="L59" s="47"/>
      <c r="M59" s="47"/>
      <c r="N59" s="47"/>
      <c r="O59" s="47"/>
      <c r="P59" s="47"/>
      <c r="Q59" s="47"/>
      <c r="R59" s="47"/>
      <c r="S59" s="47"/>
      <c r="T59" s="47"/>
      <c r="U59" s="47"/>
      <c r="V59" s="47"/>
      <c r="W59" s="47"/>
      <c r="X59" s="47"/>
      <c r="Y59" s="47"/>
      <c r="Z59" s="47"/>
    </row>
    <row r="60" spans="1:26" ht="15.75" customHeight="1" x14ac:dyDescent="0.25">
      <c r="A60" s="50">
        <v>1220000001</v>
      </c>
      <c r="B60" s="60" t="s">
        <v>53</v>
      </c>
      <c r="C60" s="52">
        <v>5.22</v>
      </c>
      <c r="D60" s="53" t="s">
        <v>54</v>
      </c>
      <c r="E60" s="54"/>
      <c r="F60" s="54">
        <f t="shared" si="4"/>
        <v>0</v>
      </c>
      <c r="G60" s="47"/>
      <c r="H60" s="47"/>
      <c r="I60" s="47"/>
      <c r="J60" s="47"/>
      <c r="K60" s="47"/>
      <c r="L60" s="47"/>
      <c r="M60" s="47"/>
      <c r="N60" s="47"/>
      <c r="O60" s="47"/>
      <c r="P60" s="47"/>
      <c r="Q60" s="47"/>
      <c r="R60" s="47"/>
      <c r="S60" s="47"/>
      <c r="T60" s="47"/>
      <c r="U60" s="47"/>
      <c r="V60" s="47"/>
      <c r="W60" s="47"/>
      <c r="X60" s="47"/>
      <c r="Y60" s="47"/>
      <c r="Z60" s="47"/>
    </row>
    <row r="61" spans="1:26" ht="15.75" customHeight="1" x14ac:dyDescent="0.25">
      <c r="A61" s="61">
        <v>123</v>
      </c>
      <c r="B61" s="62" t="s">
        <v>55</v>
      </c>
      <c r="C61" s="63"/>
      <c r="D61" s="64"/>
      <c r="E61" s="65"/>
      <c r="F61" s="65" t="str">
        <f t="shared" si="4"/>
        <v/>
      </c>
      <c r="G61" s="47"/>
      <c r="H61" s="47"/>
      <c r="I61" s="47"/>
      <c r="J61" s="47"/>
      <c r="K61" s="47"/>
      <c r="L61" s="47"/>
      <c r="M61" s="47"/>
      <c r="N61" s="47"/>
      <c r="O61" s="47"/>
      <c r="P61" s="47"/>
      <c r="Q61" s="47"/>
      <c r="R61" s="47"/>
      <c r="S61" s="47"/>
      <c r="T61" s="47"/>
      <c r="U61" s="47"/>
      <c r="V61" s="47"/>
      <c r="W61" s="47"/>
      <c r="X61" s="47"/>
      <c r="Y61" s="47"/>
      <c r="Z61" s="47"/>
    </row>
    <row r="62" spans="1:26" ht="15.75" customHeight="1" x14ac:dyDescent="0.25">
      <c r="A62" s="50">
        <v>1230000001</v>
      </c>
      <c r="B62" s="60" t="s">
        <v>56</v>
      </c>
      <c r="C62" s="52">
        <v>9.39</v>
      </c>
      <c r="D62" s="53" t="s">
        <v>54</v>
      </c>
      <c r="E62" s="54"/>
      <c r="F62" s="54">
        <f t="shared" si="4"/>
        <v>0</v>
      </c>
      <c r="G62" s="47"/>
      <c r="H62" s="47"/>
      <c r="I62" s="47"/>
      <c r="J62" s="47"/>
      <c r="K62" s="47"/>
      <c r="L62" s="47"/>
      <c r="M62" s="47"/>
      <c r="N62" s="47"/>
      <c r="O62" s="47"/>
      <c r="P62" s="47"/>
      <c r="Q62" s="47"/>
      <c r="R62" s="47"/>
      <c r="S62" s="47"/>
      <c r="T62" s="47"/>
      <c r="U62" s="47"/>
      <c r="V62" s="47"/>
      <c r="W62" s="47"/>
      <c r="X62" s="47"/>
      <c r="Y62" s="47"/>
      <c r="Z62" s="47"/>
    </row>
    <row r="63" spans="1:26" ht="15.75" customHeight="1" x14ac:dyDescent="0.25">
      <c r="A63" s="61">
        <v>128</v>
      </c>
      <c r="B63" s="62" t="s">
        <v>57</v>
      </c>
      <c r="C63" s="63"/>
      <c r="D63" s="64"/>
      <c r="E63" s="65"/>
      <c r="F63" s="65" t="str">
        <f t="shared" si="4"/>
        <v/>
      </c>
      <c r="G63" s="47"/>
      <c r="H63" s="47"/>
      <c r="I63" s="47"/>
      <c r="J63" s="47"/>
      <c r="K63" s="47"/>
      <c r="L63" s="47"/>
      <c r="M63" s="47"/>
      <c r="N63" s="47"/>
      <c r="O63" s="47"/>
      <c r="P63" s="47"/>
      <c r="Q63" s="47"/>
      <c r="R63" s="47"/>
      <c r="S63" s="47"/>
      <c r="T63" s="47"/>
      <c r="U63" s="47"/>
      <c r="V63" s="47"/>
      <c r="W63" s="47"/>
      <c r="X63" s="47"/>
      <c r="Y63" s="47"/>
      <c r="Z63" s="47"/>
    </row>
    <row r="64" spans="1:26" ht="15.75" customHeight="1" x14ac:dyDescent="0.25">
      <c r="A64" s="61">
        <v>1280000001</v>
      </c>
      <c r="B64" s="62" t="s">
        <v>58</v>
      </c>
      <c r="C64" s="63">
        <v>5.22</v>
      </c>
      <c r="D64" s="64" t="s">
        <v>54</v>
      </c>
      <c r="E64" s="65"/>
      <c r="F64" s="65">
        <f t="shared" si="4"/>
        <v>0</v>
      </c>
      <c r="G64" s="47"/>
      <c r="H64" s="47"/>
      <c r="I64" s="47"/>
      <c r="J64" s="47"/>
      <c r="K64" s="47"/>
      <c r="L64" s="47"/>
      <c r="M64" s="47"/>
      <c r="N64" s="47"/>
      <c r="O64" s="47"/>
      <c r="P64" s="47"/>
      <c r="Q64" s="47"/>
      <c r="R64" s="47"/>
      <c r="S64" s="47"/>
      <c r="T64" s="47"/>
      <c r="U64" s="47"/>
      <c r="V64" s="47"/>
      <c r="W64" s="47"/>
      <c r="X64" s="47"/>
      <c r="Y64" s="47"/>
      <c r="Z64" s="47"/>
    </row>
    <row r="65" spans="1:26" ht="15.75" customHeight="1" x14ac:dyDescent="0.25">
      <c r="A65" s="39"/>
      <c r="B65" s="25"/>
      <c r="C65" s="40"/>
      <c r="D65" s="41"/>
      <c r="E65" s="42"/>
      <c r="F65" s="42" t="str">
        <f t="shared" si="4"/>
        <v/>
      </c>
      <c r="G65" s="47"/>
      <c r="H65" s="47"/>
      <c r="I65" s="47"/>
      <c r="J65" s="47"/>
      <c r="K65" s="47"/>
      <c r="L65" s="47"/>
      <c r="M65" s="47"/>
      <c r="N65" s="47"/>
      <c r="O65" s="47"/>
      <c r="P65" s="47"/>
      <c r="Q65" s="47"/>
      <c r="R65" s="47"/>
      <c r="S65" s="47"/>
      <c r="T65" s="47"/>
      <c r="U65" s="47"/>
      <c r="V65" s="47"/>
      <c r="W65" s="47"/>
      <c r="X65" s="47"/>
      <c r="Y65" s="47"/>
      <c r="Z65" s="47"/>
    </row>
    <row r="66" spans="1:26" ht="15.75" customHeight="1" x14ac:dyDescent="0.25">
      <c r="A66" s="39"/>
      <c r="B66" s="25"/>
      <c r="C66" s="40"/>
      <c r="D66" s="41"/>
      <c r="E66" s="42"/>
      <c r="F66" s="42" t="str">
        <f t="shared" si="4"/>
        <v/>
      </c>
      <c r="G66" s="47"/>
      <c r="H66" s="47"/>
      <c r="I66" s="47"/>
      <c r="J66" s="47"/>
      <c r="K66" s="47"/>
      <c r="L66" s="47"/>
      <c r="M66" s="47"/>
      <c r="N66" s="47"/>
      <c r="O66" s="47"/>
      <c r="P66" s="47"/>
      <c r="Q66" s="47"/>
      <c r="R66" s="47"/>
      <c r="S66" s="47"/>
      <c r="T66" s="47"/>
      <c r="U66" s="47"/>
      <c r="V66" s="47"/>
      <c r="W66" s="47"/>
      <c r="X66" s="47"/>
      <c r="Y66" s="47"/>
      <c r="Z66" s="47"/>
    </row>
    <row r="67" spans="1:26" ht="15.75" customHeight="1" x14ac:dyDescent="0.25">
      <c r="A67" s="55">
        <v>14</v>
      </c>
      <c r="B67" s="56" t="s">
        <v>59</v>
      </c>
      <c r="C67" s="58"/>
      <c r="D67" s="58"/>
      <c r="E67" s="59"/>
      <c r="F67" s="59">
        <f>SUM(F68:F85)</f>
        <v>0</v>
      </c>
      <c r="G67" s="47"/>
      <c r="H67" s="47"/>
      <c r="I67" s="47"/>
      <c r="J67" s="47"/>
      <c r="K67" s="47"/>
      <c r="L67" s="47"/>
      <c r="M67" s="47"/>
      <c r="N67" s="47"/>
      <c r="O67" s="47"/>
      <c r="P67" s="47"/>
      <c r="Q67" s="47"/>
      <c r="R67" s="47"/>
      <c r="S67" s="47"/>
      <c r="T67" s="47"/>
      <c r="U67" s="47"/>
      <c r="V67" s="47"/>
      <c r="W67" s="47"/>
      <c r="X67" s="47"/>
      <c r="Y67" s="47"/>
      <c r="Z67" s="47"/>
    </row>
    <row r="68" spans="1:26" ht="15.75" customHeight="1" x14ac:dyDescent="0.25">
      <c r="A68" s="39">
        <v>141</v>
      </c>
      <c r="B68" s="25" t="s">
        <v>60</v>
      </c>
      <c r="C68" s="41"/>
      <c r="D68" s="41"/>
      <c r="E68" s="42"/>
      <c r="F68" s="42"/>
      <c r="G68" s="47"/>
      <c r="H68" s="47"/>
      <c r="I68" s="47"/>
      <c r="J68" s="47"/>
      <c r="K68" s="47"/>
      <c r="L68" s="47"/>
      <c r="M68" s="47"/>
      <c r="N68" s="47"/>
      <c r="O68" s="47"/>
      <c r="P68" s="47"/>
      <c r="Q68" s="47"/>
      <c r="R68" s="47"/>
      <c r="S68" s="47"/>
      <c r="T68" s="47"/>
      <c r="U68" s="47"/>
      <c r="V68" s="47"/>
      <c r="W68" s="47"/>
      <c r="X68" s="47"/>
      <c r="Y68" s="47"/>
      <c r="Z68" s="47"/>
    </row>
    <row r="69" spans="1:26" ht="15.75" customHeight="1" x14ac:dyDescent="0.25">
      <c r="A69" s="39">
        <v>1410000001</v>
      </c>
      <c r="B69" s="25" t="s">
        <v>61</v>
      </c>
      <c r="C69" s="41">
        <v>5.85</v>
      </c>
      <c r="D69" s="41" t="s">
        <v>54</v>
      </c>
      <c r="E69" s="42"/>
      <c r="F69" s="42">
        <f t="shared" ref="F69:F83" si="5">IF(C69="","",C69*E69)</f>
        <v>0</v>
      </c>
      <c r="G69" s="47"/>
      <c r="H69" s="47"/>
      <c r="I69" s="47"/>
      <c r="J69" s="47"/>
      <c r="K69" s="47"/>
      <c r="L69" s="47"/>
      <c r="M69" s="47"/>
      <c r="N69" s="47"/>
      <c r="O69" s="47"/>
      <c r="P69" s="47"/>
      <c r="Q69" s="47"/>
      <c r="R69" s="47"/>
      <c r="S69" s="47"/>
      <c r="T69" s="47"/>
      <c r="U69" s="47"/>
      <c r="V69" s="47"/>
      <c r="W69" s="47"/>
      <c r="X69" s="47"/>
      <c r="Y69" s="47"/>
      <c r="Z69" s="47"/>
    </row>
    <row r="70" spans="1:26" ht="15.75" customHeight="1" x14ac:dyDescent="0.25">
      <c r="A70" s="39">
        <v>1420000002</v>
      </c>
      <c r="B70" s="25" t="s">
        <v>62</v>
      </c>
      <c r="C70" s="41">
        <v>58.5</v>
      </c>
      <c r="D70" s="41" t="s">
        <v>25</v>
      </c>
      <c r="E70" s="42"/>
      <c r="F70" s="42">
        <f t="shared" si="5"/>
        <v>0</v>
      </c>
      <c r="G70" s="47"/>
      <c r="H70" s="47"/>
      <c r="I70" s="47"/>
      <c r="J70" s="47"/>
      <c r="K70" s="47"/>
      <c r="L70" s="47"/>
      <c r="M70" s="47"/>
      <c r="N70" s="47"/>
      <c r="O70" s="47"/>
      <c r="P70" s="47"/>
      <c r="Q70" s="47"/>
      <c r="R70" s="47"/>
      <c r="S70" s="47"/>
      <c r="T70" s="47"/>
      <c r="U70" s="47"/>
      <c r="V70" s="47"/>
      <c r="W70" s="47"/>
      <c r="X70" s="47"/>
      <c r="Y70" s="47"/>
      <c r="Z70" s="47"/>
    </row>
    <row r="71" spans="1:26" ht="15.75" customHeight="1" x14ac:dyDescent="0.25">
      <c r="A71" s="39">
        <v>1430000003</v>
      </c>
      <c r="B71" s="25" t="s">
        <v>63</v>
      </c>
      <c r="C71" s="41">
        <v>5.85</v>
      </c>
      <c r="D71" s="41" t="s">
        <v>54</v>
      </c>
      <c r="E71" s="42"/>
      <c r="F71" s="42">
        <f t="shared" si="5"/>
        <v>0</v>
      </c>
      <c r="G71" s="47"/>
      <c r="H71" s="47"/>
      <c r="I71" s="47"/>
      <c r="J71" s="47"/>
      <c r="K71" s="47"/>
      <c r="L71" s="47"/>
      <c r="M71" s="47"/>
      <c r="N71" s="47"/>
      <c r="O71" s="47"/>
      <c r="P71" s="47"/>
      <c r="Q71" s="47"/>
      <c r="R71" s="47"/>
      <c r="S71" s="47"/>
      <c r="T71" s="47"/>
      <c r="U71" s="47"/>
      <c r="V71" s="47"/>
      <c r="W71" s="47"/>
      <c r="X71" s="47"/>
      <c r="Y71" s="47"/>
      <c r="Z71" s="47"/>
    </row>
    <row r="72" spans="1:26" ht="15.75" customHeight="1" x14ac:dyDescent="0.25">
      <c r="A72" s="39">
        <v>1440000004</v>
      </c>
      <c r="B72" s="25" t="s">
        <v>64</v>
      </c>
      <c r="C72" s="41">
        <v>58.5</v>
      </c>
      <c r="D72" s="41" t="s">
        <v>25</v>
      </c>
      <c r="E72" s="42"/>
      <c r="F72" s="42">
        <f t="shared" si="5"/>
        <v>0</v>
      </c>
      <c r="G72" s="47"/>
      <c r="H72" s="47"/>
      <c r="I72" s="47"/>
      <c r="J72" s="47"/>
      <c r="K72" s="47"/>
      <c r="L72" s="47"/>
      <c r="M72" s="47"/>
      <c r="N72" s="47"/>
      <c r="O72" s="47"/>
      <c r="P72" s="47"/>
      <c r="Q72" s="47"/>
      <c r="R72" s="47"/>
      <c r="S72" s="47"/>
      <c r="T72" s="47"/>
      <c r="U72" s="47"/>
      <c r="V72" s="47"/>
      <c r="W72" s="47"/>
      <c r="X72" s="47"/>
      <c r="Y72" s="47"/>
      <c r="Z72" s="47"/>
    </row>
    <row r="73" spans="1:26" ht="15.75" customHeight="1" x14ac:dyDescent="0.25">
      <c r="A73" s="39">
        <v>1450000005</v>
      </c>
      <c r="B73" s="25" t="s">
        <v>65</v>
      </c>
      <c r="C73" s="41">
        <v>29.25</v>
      </c>
      <c r="D73" s="41" t="s">
        <v>25</v>
      </c>
      <c r="E73" s="42"/>
      <c r="F73" s="42">
        <f t="shared" si="5"/>
        <v>0</v>
      </c>
      <c r="G73" s="47"/>
      <c r="H73" s="47"/>
      <c r="I73" s="47"/>
      <c r="J73" s="47"/>
      <c r="K73" s="47"/>
      <c r="L73" s="47"/>
      <c r="M73" s="47"/>
      <c r="N73" s="47"/>
      <c r="O73" s="47"/>
      <c r="P73" s="47"/>
      <c r="Q73" s="47"/>
      <c r="R73" s="47"/>
      <c r="S73" s="47"/>
      <c r="T73" s="47"/>
      <c r="U73" s="47"/>
      <c r="V73" s="47"/>
      <c r="W73" s="47"/>
      <c r="X73" s="47"/>
      <c r="Y73" s="47"/>
      <c r="Z73" s="47"/>
    </row>
    <row r="74" spans="1:26" ht="15.75" customHeight="1" x14ac:dyDescent="0.25">
      <c r="A74" s="39">
        <v>1460000006</v>
      </c>
      <c r="B74" s="25" t="s">
        <v>66</v>
      </c>
      <c r="C74" s="41">
        <v>58.5</v>
      </c>
      <c r="D74" s="41" t="s">
        <v>27</v>
      </c>
      <c r="E74" s="42"/>
      <c r="F74" s="42">
        <f t="shared" si="5"/>
        <v>0</v>
      </c>
      <c r="G74" s="47"/>
      <c r="H74" s="47"/>
      <c r="I74" s="47"/>
      <c r="J74" s="47"/>
      <c r="K74" s="47"/>
      <c r="L74" s="47"/>
      <c r="M74" s="47"/>
      <c r="N74" s="47"/>
      <c r="O74" s="47"/>
      <c r="P74" s="47"/>
      <c r="Q74" s="47"/>
      <c r="R74" s="47"/>
      <c r="S74" s="47"/>
      <c r="T74" s="47"/>
      <c r="U74" s="47"/>
      <c r="V74" s="47"/>
      <c r="W74" s="47"/>
      <c r="X74" s="47"/>
      <c r="Y74" s="47"/>
      <c r="Z74" s="47"/>
    </row>
    <row r="75" spans="1:26" ht="15.75" customHeight="1" x14ac:dyDescent="0.25">
      <c r="A75" s="39">
        <v>143</v>
      </c>
      <c r="B75" s="25" t="s">
        <v>67</v>
      </c>
      <c r="C75" s="41"/>
      <c r="D75" s="41"/>
      <c r="E75" s="42"/>
      <c r="F75" s="42" t="str">
        <f t="shared" si="5"/>
        <v/>
      </c>
      <c r="G75" s="47"/>
      <c r="H75" s="47"/>
      <c r="I75" s="47"/>
      <c r="J75" s="47"/>
      <c r="K75" s="47"/>
      <c r="L75" s="47"/>
      <c r="M75" s="47"/>
      <c r="N75" s="47"/>
      <c r="O75" s="47"/>
      <c r="P75" s="47"/>
      <c r="Q75" s="47"/>
      <c r="R75" s="47"/>
      <c r="S75" s="47"/>
      <c r="T75" s="47"/>
      <c r="U75" s="47"/>
      <c r="V75" s="47"/>
      <c r="W75" s="47"/>
      <c r="X75" s="47"/>
      <c r="Y75" s="47"/>
      <c r="Z75" s="47"/>
    </row>
    <row r="76" spans="1:26" ht="15.75" customHeight="1" x14ac:dyDescent="0.25">
      <c r="A76" s="39">
        <v>1430000001</v>
      </c>
      <c r="B76" s="25" t="s">
        <v>68</v>
      </c>
      <c r="C76" s="41">
        <v>0.6</v>
      </c>
      <c r="D76" s="41" t="s">
        <v>25</v>
      </c>
      <c r="E76" s="42"/>
      <c r="F76" s="42">
        <f t="shared" si="5"/>
        <v>0</v>
      </c>
      <c r="G76" s="47"/>
      <c r="H76" s="47"/>
      <c r="I76" s="47"/>
      <c r="J76" s="47"/>
      <c r="K76" s="47"/>
      <c r="L76" s="47"/>
      <c r="M76" s="47"/>
      <c r="N76" s="47"/>
      <c r="O76" s="47"/>
      <c r="P76" s="47"/>
      <c r="Q76" s="47"/>
      <c r="R76" s="47"/>
      <c r="S76" s="47"/>
      <c r="T76" s="47"/>
      <c r="U76" s="47"/>
      <c r="V76" s="47"/>
      <c r="W76" s="47"/>
      <c r="X76" s="47"/>
      <c r="Y76" s="47"/>
      <c r="Z76" s="47"/>
    </row>
    <row r="77" spans="1:26" ht="15.75" customHeight="1" x14ac:dyDescent="0.25">
      <c r="A77" s="39">
        <v>144</v>
      </c>
      <c r="B77" s="25" t="s">
        <v>69</v>
      </c>
      <c r="C77" s="41"/>
      <c r="D77" s="41"/>
      <c r="E77" s="42"/>
      <c r="F77" s="42" t="str">
        <f t="shared" si="5"/>
        <v/>
      </c>
      <c r="G77" s="47"/>
      <c r="H77" s="47"/>
      <c r="I77" s="47"/>
      <c r="J77" s="47"/>
      <c r="K77" s="47"/>
      <c r="L77" s="47"/>
      <c r="M77" s="47"/>
      <c r="N77" s="47"/>
      <c r="O77" s="47"/>
      <c r="P77" s="47"/>
      <c r="Q77" s="47"/>
      <c r="R77" s="47"/>
      <c r="S77" s="47"/>
      <c r="T77" s="47"/>
      <c r="U77" s="47"/>
      <c r="V77" s="47"/>
      <c r="W77" s="47"/>
      <c r="X77" s="47"/>
      <c r="Y77" s="47"/>
      <c r="Z77" s="47"/>
    </row>
    <row r="78" spans="1:26" ht="15.75" customHeight="1" x14ac:dyDescent="0.25">
      <c r="A78" s="39">
        <v>1440000001</v>
      </c>
      <c r="B78" s="25" t="s">
        <v>70</v>
      </c>
      <c r="C78" s="41">
        <v>9.1999999999999993</v>
      </c>
      <c r="D78" s="41" t="s">
        <v>27</v>
      </c>
      <c r="E78" s="42"/>
      <c r="F78" s="42">
        <f t="shared" si="5"/>
        <v>0</v>
      </c>
      <c r="G78" s="47"/>
      <c r="H78" s="47"/>
      <c r="I78" s="47"/>
      <c r="J78" s="47"/>
      <c r="K78" s="47"/>
      <c r="L78" s="47"/>
      <c r="M78" s="47"/>
      <c r="N78" s="47"/>
      <c r="O78" s="47"/>
      <c r="P78" s="47"/>
      <c r="Q78" s="47"/>
      <c r="R78" s="47"/>
      <c r="S78" s="47"/>
      <c r="T78" s="47"/>
      <c r="U78" s="47"/>
      <c r="V78" s="47"/>
      <c r="W78" s="47"/>
      <c r="X78" s="47"/>
      <c r="Y78" s="47"/>
      <c r="Z78" s="47"/>
    </row>
    <row r="79" spans="1:26" ht="15.75" customHeight="1" x14ac:dyDescent="0.25">
      <c r="A79" s="39">
        <v>1440000002</v>
      </c>
      <c r="B79" s="25" t="s">
        <v>71</v>
      </c>
      <c r="C79" s="41">
        <v>22.04</v>
      </c>
      <c r="D79" s="41" t="s">
        <v>25</v>
      </c>
      <c r="E79" s="42"/>
      <c r="F79" s="42">
        <f t="shared" si="5"/>
        <v>0</v>
      </c>
      <c r="G79" s="47"/>
      <c r="H79" s="47"/>
      <c r="I79" s="47"/>
      <c r="J79" s="47"/>
      <c r="K79" s="47"/>
      <c r="L79" s="47"/>
      <c r="M79" s="47"/>
      <c r="N79" s="47"/>
      <c r="O79" s="47"/>
      <c r="P79" s="47"/>
      <c r="Q79" s="47"/>
      <c r="R79" s="47"/>
      <c r="S79" s="47"/>
      <c r="T79" s="47"/>
      <c r="U79" s="47"/>
      <c r="V79" s="47"/>
      <c r="W79" s="47"/>
      <c r="X79" s="47"/>
      <c r="Y79" s="47"/>
      <c r="Z79" s="47"/>
    </row>
    <row r="80" spans="1:26" ht="15.75" customHeight="1" x14ac:dyDescent="0.25">
      <c r="A80" s="39">
        <v>1440000003</v>
      </c>
      <c r="B80" s="25" t="s">
        <v>72</v>
      </c>
      <c r="C80" s="41">
        <v>22.04</v>
      </c>
      <c r="D80" s="41" t="s">
        <v>25</v>
      </c>
      <c r="E80" s="42"/>
      <c r="F80" s="42">
        <f t="shared" si="5"/>
        <v>0</v>
      </c>
      <c r="G80" s="47"/>
      <c r="H80" s="47"/>
      <c r="I80" s="47"/>
      <c r="J80" s="47"/>
      <c r="K80" s="47"/>
      <c r="L80" s="47"/>
      <c r="M80" s="47"/>
      <c r="N80" s="47"/>
      <c r="O80" s="47"/>
      <c r="P80" s="47"/>
      <c r="Q80" s="47"/>
      <c r="R80" s="47"/>
      <c r="S80" s="47"/>
      <c r="T80" s="47"/>
      <c r="U80" s="47"/>
      <c r="V80" s="47"/>
      <c r="W80" s="47"/>
      <c r="X80" s="47"/>
      <c r="Y80" s="47"/>
      <c r="Z80" s="47"/>
    </row>
    <row r="81" spans="1:26" ht="15.75" customHeight="1" x14ac:dyDescent="0.25">
      <c r="A81" s="39">
        <v>1440000004</v>
      </c>
      <c r="B81" s="25" t="s">
        <v>73</v>
      </c>
      <c r="C81" s="41">
        <v>22.04</v>
      </c>
      <c r="D81" s="41" t="s">
        <v>25</v>
      </c>
      <c r="E81" s="42"/>
      <c r="F81" s="42">
        <f t="shared" si="5"/>
        <v>0</v>
      </c>
      <c r="G81" s="47"/>
      <c r="H81" s="47"/>
      <c r="I81" s="47"/>
      <c r="J81" s="47"/>
      <c r="K81" s="47"/>
      <c r="L81" s="47"/>
      <c r="M81" s="47"/>
      <c r="N81" s="47"/>
      <c r="O81" s="47"/>
      <c r="P81" s="47"/>
      <c r="Q81" s="47"/>
      <c r="R81" s="47"/>
      <c r="S81" s="47"/>
      <c r="T81" s="47"/>
      <c r="U81" s="47"/>
      <c r="V81" s="47"/>
      <c r="W81" s="47"/>
      <c r="X81" s="47"/>
      <c r="Y81" s="47"/>
      <c r="Z81" s="47"/>
    </row>
    <row r="82" spans="1:26" ht="15.75" customHeight="1" x14ac:dyDescent="0.25">
      <c r="A82" s="39">
        <v>1440000005</v>
      </c>
      <c r="B82" s="25" t="s">
        <v>74</v>
      </c>
      <c r="C82" s="41">
        <v>13.1</v>
      </c>
      <c r="D82" s="41" t="s">
        <v>27</v>
      </c>
      <c r="E82" s="42"/>
      <c r="F82" s="42">
        <f t="shared" si="5"/>
        <v>0</v>
      </c>
      <c r="G82" s="47"/>
      <c r="H82" s="47"/>
      <c r="I82" s="47"/>
      <c r="J82" s="47"/>
      <c r="K82" s="47"/>
      <c r="L82" s="47"/>
      <c r="M82" s="47"/>
      <c r="N82" s="47"/>
      <c r="O82" s="47"/>
      <c r="P82" s="47"/>
      <c r="Q82" s="47"/>
      <c r="R82" s="47"/>
      <c r="S82" s="47"/>
      <c r="T82" s="47"/>
      <c r="U82" s="47"/>
      <c r="V82" s="47"/>
      <c r="W82" s="47"/>
      <c r="X82" s="47"/>
      <c r="Y82" s="47"/>
      <c r="Z82" s="47"/>
    </row>
    <row r="83" spans="1:26" ht="15.75" customHeight="1" x14ac:dyDescent="0.25">
      <c r="A83" s="39">
        <v>1440000006</v>
      </c>
      <c r="B83" s="25" t="s">
        <v>75</v>
      </c>
      <c r="C83" s="41">
        <v>6.6</v>
      </c>
      <c r="D83" s="41" t="s">
        <v>27</v>
      </c>
      <c r="E83" s="42"/>
      <c r="F83" s="42">
        <f t="shared" si="5"/>
        <v>0</v>
      </c>
      <c r="G83" s="47"/>
      <c r="H83" s="47"/>
      <c r="I83" s="47"/>
      <c r="J83" s="47"/>
      <c r="K83" s="47"/>
      <c r="L83" s="47"/>
      <c r="M83" s="47"/>
      <c r="N83" s="47"/>
      <c r="O83" s="47"/>
      <c r="P83" s="47"/>
      <c r="Q83" s="47"/>
      <c r="R83" s="47"/>
      <c r="S83" s="47"/>
      <c r="T83" s="47"/>
      <c r="U83" s="47"/>
      <c r="V83" s="47"/>
      <c r="W83" s="47"/>
      <c r="X83" s="47"/>
      <c r="Y83" s="47"/>
      <c r="Z83" s="47"/>
    </row>
    <row r="84" spans="1:26" ht="15.75" customHeight="1" x14ac:dyDescent="0.25">
      <c r="A84" s="39"/>
      <c r="B84" s="25"/>
      <c r="C84" s="41"/>
      <c r="D84" s="41"/>
      <c r="E84" s="42"/>
      <c r="F84" s="42"/>
      <c r="G84" s="47"/>
      <c r="H84" s="47"/>
      <c r="I84" s="47"/>
      <c r="J84" s="47"/>
      <c r="K84" s="47"/>
      <c r="L84" s="47"/>
      <c r="M84" s="47"/>
      <c r="N84" s="47"/>
      <c r="O84" s="47"/>
      <c r="P84" s="47"/>
      <c r="Q84" s="47"/>
      <c r="R84" s="47"/>
      <c r="S84" s="47"/>
      <c r="T84" s="47"/>
      <c r="U84" s="47"/>
      <c r="V84" s="47"/>
      <c r="W84" s="47"/>
      <c r="X84" s="47"/>
      <c r="Y84" s="47"/>
      <c r="Z84" s="47"/>
    </row>
    <row r="85" spans="1:26" ht="15.75" customHeight="1" x14ac:dyDescent="0.25">
      <c r="A85" s="39"/>
      <c r="B85" s="25"/>
      <c r="C85" s="41"/>
      <c r="D85" s="41"/>
      <c r="E85" s="42"/>
      <c r="F85" s="42"/>
      <c r="G85" s="47"/>
      <c r="H85" s="47"/>
      <c r="I85" s="47"/>
      <c r="J85" s="47"/>
      <c r="K85" s="47"/>
      <c r="L85" s="47"/>
      <c r="M85" s="47"/>
      <c r="N85" s="47"/>
      <c r="O85" s="47"/>
      <c r="P85" s="47"/>
      <c r="Q85" s="47"/>
      <c r="R85" s="47"/>
      <c r="S85" s="47"/>
      <c r="T85" s="47"/>
      <c r="U85" s="47"/>
      <c r="V85" s="47"/>
      <c r="W85" s="47"/>
      <c r="X85" s="47"/>
      <c r="Y85" s="47"/>
      <c r="Z85" s="47"/>
    </row>
    <row r="86" spans="1:26" ht="15.75" customHeight="1" x14ac:dyDescent="0.25">
      <c r="A86" s="55">
        <v>15</v>
      </c>
      <c r="B86" s="56" t="s">
        <v>76</v>
      </c>
      <c r="C86" s="57"/>
      <c r="D86" s="58"/>
      <c r="E86" s="59"/>
      <c r="F86" s="59">
        <f>SUM(F87:F92)</f>
        <v>878</v>
      </c>
      <c r="G86" s="47"/>
      <c r="H86" s="47"/>
      <c r="I86" s="47"/>
      <c r="J86" s="47"/>
      <c r="K86" s="47"/>
      <c r="L86" s="47"/>
      <c r="M86" s="47"/>
      <c r="N86" s="47"/>
      <c r="O86" s="47"/>
      <c r="P86" s="47"/>
      <c r="Q86" s="47"/>
      <c r="R86" s="47"/>
      <c r="S86" s="47"/>
      <c r="T86" s="47"/>
      <c r="U86" s="47"/>
      <c r="V86" s="47"/>
      <c r="W86" s="47"/>
      <c r="X86" s="47"/>
      <c r="Y86" s="47"/>
      <c r="Z86" s="47"/>
    </row>
    <row r="87" spans="1:26" ht="15.75" customHeight="1" x14ac:dyDescent="0.25">
      <c r="A87" s="39">
        <v>154</v>
      </c>
      <c r="B87" s="25" t="s">
        <v>77</v>
      </c>
      <c r="C87" s="40"/>
      <c r="D87" s="41"/>
      <c r="E87" s="42"/>
      <c r="F87" s="42" t="str">
        <f t="shared" ref="F87:F90" si="6">IF(C87="","",C87*E87)</f>
        <v/>
      </c>
      <c r="G87" s="47"/>
      <c r="H87" s="47"/>
      <c r="I87" s="47"/>
      <c r="J87" s="47"/>
      <c r="K87" s="47"/>
      <c r="L87" s="47"/>
      <c r="M87" s="47"/>
      <c r="N87" s="47"/>
      <c r="O87" s="47"/>
      <c r="P87" s="47"/>
      <c r="Q87" s="47"/>
      <c r="R87" s="47"/>
      <c r="S87" s="47"/>
      <c r="T87" s="47"/>
      <c r="U87" s="47"/>
      <c r="V87" s="47"/>
      <c r="W87" s="47"/>
      <c r="X87" s="47"/>
      <c r="Y87" s="47"/>
      <c r="Z87" s="47"/>
    </row>
    <row r="88" spans="1:26" ht="15.75" customHeight="1" x14ac:dyDescent="0.25">
      <c r="A88" s="39">
        <v>1540000001</v>
      </c>
      <c r="B88" s="25" t="s">
        <v>78</v>
      </c>
      <c r="C88" s="40">
        <v>1</v>
      </c>
      <c r="D88" s="41" t="s">
        <v>12</v>
      </c>
      <c r="E88" s="42">
        <v>350</v>
      </c>
      <c r="F88" s="66">
        <f t="shared" si="6"/>
        <v>350</v>
      </c>
      <c r="G88" s="47"/>
      <c r="H88" s="67" t="s">
        <v>79</v>
      </c>
      <c r="I88" s="47"/>
      <c r="J88" s="47"/>
      <c r="K88" s="47"/>
      <c r="L88" s="47"/>
      <c r="M88" s="47"/>
      <c r="N88" s="47"/>
      <c r="O88" s="47"/>
      <c r="P88" s="47"/>
      <c r="Q88" s="47"/>
      <c r="R88" s="47"/>
      <c r="S88" s="47"/>
      <c r="T88" s="47"/>
      <c r="U88" s="47"/>
      <c r="V88" s="47"/>
      <c r="W88" s="47"/>
      <c r="X88" s="47"/>
      <c r="Y88" s="47"/>
      <c r="Z88" s="47"/>
    </row>
    <row r="89" spans="1:26" ht="15.75" customHeight="1" x14ac:dyDescent="0.25">
      <c r="A89" s="39">
        <v>157</v>
      </c>
      <c r="B89" s="25" t="s">
        <v>80</v>
      </c>
      <c r="C89" s="40"/>
      <c r="D89" s="41"/>
      <c r="E89" s="42"/>
      <c r="F89" s="42" t="str">
        <f t="shared" si="6"/>
        <v/>
      </c>
      <c r="G89" s="47"/>
      <c r="H89" s="47"/>
      <c r="I89" s="47"/>
      <c r="J89" s="47"/>
      <c r="K89" s="47"/>
      <c r="L89" s="47"/>
      <c r="M89" s="47"/>
      <c r="N89" s="47"/>
      <c r="O89" s="47"/>
      <c r="P89" s="47"/>
      <c r="Q89" s="47"/>
      <c r="R89" s="47"/>
      <c r="S89" s="47"/>
      <c r="T89" s="47"/>
      <c r="U89" s="47"/>
      <c r="V89" s="47"/>
      <c r="W89" s="47"/>
      <c r="X89" s="47"/>
      <c r="Y89" s="47"/>
      <c r="Z89" s="47"/>
    </row>
    <row r="90" spans="1:26" ht="15.75" customHeight="1" x14ac:dyDescent="0.25">
      <c r="A90" s="39">
        <v>1570000001</v>
      </c>
      <c r="B90" s="25" t="s">
        <v>81</v>
      </c>
      <c r="C90" s="40">
        <v>44</v>
      </c>
      <c r="D90" s="41" t="s">
        <v>27</v>
      </c>
      <c r="E90" s="42">
        <v>12</v>
      </c>
      <c r="F90" s="66">
        <f t="shared" si="6"/>
        <v>528</v>
      </c>
      <c r="G90" s="47"/>
      <c r="H90" s="67" t="s">
        <v>79</v>
      </c>
      <c r="I90" s="47"/>
      <c r="J90" s="47"/>
      <c r="K90" s="47"/>
      <c r="L90" s="47"/>
      <c r="M90" s="47"/>
      <c r="N90" s="47"/>
      <c r="O90" s="47"/>
      <c r="P90" s="47"/>
      <c r="Q90" s="47"/>
      <c r="R90" s="47"/>
      <c r="S90" s="47"/>
      <c r="T90" s="47"/>
      <c r="U90" s="47"/>
      <c r="V90" s="47"/>
      <c r="W90" s="47"/>
      <c r="X90" s="47"/>
      <c r="Y90" s="47"/>
      <c r="Z90" s="47"/>
    </row>
    <row r="91" spans="1:26" ht="15.75" customHeight="1" x14ac:dyDescent="0.25">
      <c r="A91" s="39"/>
      <c r="B91" s="25"/>
      <c r="C91" s="40"/>
      <c r="D91" s="41"/>
      <c r="E91" s="42"/>
      <c r="F91" s="42"/>
      <c r="G91" s="47"/>
      <c r="H91" s="47"/>
      <c r="I91" s="47"/>
      <c r="J91" s="47"/>
      <c r="K91" s="47"/>
      <c r="L91" s="47"/>
      <c r="M91" s="47"/>
      <c r="N91" s="47"/>
      <c r="O91" s="47"/>
      <c r="P91" s="47"/>
      <c r="Q91" s="47"/>
      <c r="R91" s="47"/>
      <c r="S91" s="47"/>
      <c r="T91" s="47"/>
      <c r="U91" s="47"/>
      <c r="V91" s="47"/>
      <c r="W91" s="47"/>
      <c r="X91" s="47"/>
      <c r="Y91" s="47"/>
      <c r="Z91" s="47"/>
    </row>
    <row r="92" spans="1:26" ht="15.75" customHeight="1" x14ac:dyDescent="0.25">
      <c r="A92" s="39"/>
      <c r="B92" s="25"/>
      <c r="C92" s="40"/>
      <c r="D92" s="41"/>
      <c r="E92" s="42"/>
      <c r="F92" s="42" t="str">
        <f>IF(C92="","",C92*E92)</f>
        <v/>
      </c>
      <c r="G92" s="47"/>
      <c r="H92" s="47"/>
      <c r="I92" s="47"/>
      <c r="J92" s="47"/>
      <c r="K92" s="47"/>
      <c r="L92" s="47"/>
      <c r="M92" s="47"/>
      <c r="N92" s="47"/>
      <c r="O92" s="47"/>
      <c r="P92" s="47"/>
      <c r="Q92" s="47"/>
      <c r="R92" s="47"/>
      <c r="S92" s="47"/>
      <c r="T92" s="47"/>
      <c r="U92" s="47"/>
      <c r="V92" s="47"/>
      <c r="W92" s="47"/>
      <c r="X92" s="47"/>
      <c r="Y92" s="47"/>
      <c r="Z92" s="47"/>
    </row>
    <row r="93" spans="1:26" ht="15.75" customHeight="1" x14ac:dyDescent="0.25">
      <c r="A93" s="55">
        <v>16</v>
      </c>
      <c r="B93" s="56" t="s">
        <v>82</v>
      </c>
      <c r="C93" s="57"/>
      <c r="D93" s="58"/>
      <c r="E93" s="59"/>
      <c r="F93" s="59">
        <f>SUM(F94:F100)</f>
        <v>0</v>
      </c>
      <c r="G93" s="47"/>
      <c r="H93" s="47"/>
      <c r="I93" s="47"/>
      <c r="J93" s="47"/>
      <c r="K93" s="47"/>
      <c r="L93" s="47"/>
      <c r="M93" s="47"/>
      <c r="N93" s="47"/>
      <c r="O93" s="47"/>
      <c r="P93" s="47"/>
      <c r="Q93" s="47"/>
      <c r="R93" s="47"/>
      <c r="S93" s="47"/>
      <c r="T93" s="47"/>
      <c r="U93" s="47"/>
      <c r="V93" s="47"/>
      <c r="W93" s="47"/>
      <c r="X93" s="47"/>
      <c r="Y93" s="47"/>
      <c r="Z93" s="47"/>
    </row>
    <row r="94" spans="1:26" ht="15.75" customHeight="1" x14ac:dyDescent="0.25">
      <c r="A94" s="39">
        <v>162</v>
      </c>
      <c r="B94" s="25" t="s">
        <v>52</v>
      </c>
      <c r="C94" s="40"/>
      <c r="D94" s="41"/>
      <c r="E94" s="42"/>
      <c r="F94" s="42" t="str">
        <f t="shared" ref="F94:F101" si="7">IF(C94="","",C94*E94)</f>
        <v/>
      </c>
      <c r="G94" s="47"/>
      <c r="H94" s="47"/>
      <c r="I94" s="47"/>
      <c r="J94" s="47"/>
      <c r="K94" s="47"/>
      <c r="L94" s="47"/>
      <c r="M94" s="47"/>
      <c r="N94" s="47"/>
      <c r="O94" s="47"/>
      <c r="P94" s="47"/>
      <c r="Q94" s="47"/>
      <c r="R94" s="47"/>
      <c r="S94" s="47"/>
      <c r="T94" s="47"/>
      <c r="U94" s="47"/>
      <c r="V94" s="47"/>
      <c r="W94" s="47"/>
      <c r="X94" s="47"/>
      <c r="Y94" s="47"/>
      <c r="Z94" s="47"/>
    </row>
    <row r="95" spans="1:26" ht="15.75" customHeight="1" x14ac:dyDescent="0.25">
      <c r="A95" s="39">
        <v>1620000001</v>
      </c>
      <c r="B95" s="25" t="s">
        <v>83</v>
      </c>
      <c r="C95" s="40">
        <v>27</v>
      </c>
      <c r="D95" s="41" t="s">
        <v>54</v>
      </c>
      <c r="E95" s="42"/>
      <c r="F95" s="42">
        <f t="shared" si="7"/>
        <v>0</v>
      </c>
      <c r="G95" s="47"/>
      <c r="H95" s="47"/>
      <c r="I95" s="47"/>
      <c r="J95" s="47"/>
      <c r="K95" s="47"/>
      <c r="L95" s="47"/>
      <c r="M95" s="47"/>
      <c r="N95" s="47"/>
      <c r="O95" s="47"/>
      <c r="P95" s="47"/>
      <c r="Q95" s="47"/>
      <c r="R95" s="47"/>
      <c r="S95" s="47"/>
      <c r="T95" s="47"/>
      <c r="U95" s="47"/>
      <c r="V95" s="47"/>
      <c r="W95" s="47"/>
      <c r="X95" s="47"/>
      <c r="Y95" s="47"/>
      <c r="Z95" s="47"/>
    </row>
    <row r="96" spans="1:26" ht="15.75" customHeight="1" x14ac:dyDescent="0.25">
      <c r="A96" s="50">
        <v>1620000002</v>
      </c>
      <c r="B96" s="68" t="s">
        <v>84</v>
      </c>
      <c r="C96" s="52">
        <v>28.08</v>
      </c>
      <c r="D96" s="53" t="s">
        <v>54</v>
      </c>
      <c r="E96" s="54"/>
      <c r="F96" s="54">
        <f t="shared" si="7"/>
        <v>0</v>
      </c>
      <c r="G96" s="47"/>
      <c r="H96" s="47"/>
      <c r="I96" s="47"/>
      <c r="J96" s="47"/>
      <c r="K96" s="47"/>
      <c r="L96" s="47"/>
      <c r="M96" s="47"/>
      <c r="N96" s="47"/>
      <c r="O96" s="47"/>
      <c r="P96" s="47"/>
      <c r="Q96" s="47"/>
      <c r="R96" s="47"/>
      <c r="S96" s="47"/>
      <c r="T96" s="47"/>
      <c r="U96" s="47"/>
      <c r="V96" s="47"/>
      <c r="W96" s="47"/>
      <c r="X96" s="47"/>
      <c r="Y96" s="47"/>
      <c r="Z96" s="47"/>
    </row>
    <row r="97" spans="1:26" ht="15.75" customHeight="1" x14ac:dyDescent="0.25">
      <c r="A97" s="39">
        <v>1620000003</v>
      </c>
      <c r="B97" s="25" t="s">
        <v>85</v>
      </c>
      <c r="C97" s="40">
        <v>43.84</v>
      </c>
      <c r="D97" s="41" t="s">
        <v>54</v>
      </c>
      <c r="E97" s="42"/>
      <c r="F97" s="42">
        <f t="shared" si="7"/>
        <v>0</v>
      </c>
      <c r="G97" s="47"/>
      <c r="H97" s="47"/>
      <c r="I97" s="47"/>
      <c r="J97" s="47"/>
      <c r="K97" s="47"/>
      <c r="L97" s="47"/>
      <c r="M97" s="47"/>
      <c r="N97" s="47"/>
      <c r="O97" s="47"/>
      <c r="P97" s="47"/>
      <c r="Q97" s="47"/>
      <c r="R97" s="47"/>
      <c r="S97" s="47"/>
      <c r="T97" s="47"/>
      <c r="U97" s="47"/>
      <c r="V97" s="47"/>
      <c r="W97" s="47"/>
      <c r="X97" s="47"/>
      <c r="Y97" s="47"/>
      <c r="Z97" s="47"/>
    </row>
    <row r="98" spans="1:26" ht="15.75" customHeight="1" x14ac:dyDescent="0.25">
      <c r="A98" s="39">
        <v>163</v>
      </c>
      <c r="B98" s="25" t="s">
        <v>86</v>
      </c>
      <c r="C98" s="40"/>
      <c r="D98" s="41"/>
      <c r="E98" s="42"/>
      <c r="F98" s="42" t="str">
        <f t="shared" si="7"/>
        <v/>
      </c>
      <c r="G98" s="47"/>
      <c r="H98" s="47"/>
      <c r="I98" s="47"/>
      <c r="J98" s="47"/>
      <c r="K98" s="47"/>
      <c r="L98" s="47"/>
      <c r="M98" s="47"/>
      <c r="N98" s="47"/>
      <c r="O98" s="47"/>
      <c r="P98" s="47"/>
      <c r="Q98" s="47"/>
      <c r="R98" s="47"/>
      <c r="S98" s="47"/>
      <c r="T98" s="47"/>
      <c r="U98" s="47"/>
      <c r="V98" s="47"/>
      <c r="W98" s="47"/>
      <c r="X98" s="47"/>
      <c r="Y98" s="47"/>
      <c r="Z98" s="47"/>
    </row>
    <row r="99" spans="1:26" ht="15.75" customHeight="1" x14ac:dyDescent="0.25">
      <c r="A99" s="50">
        <v>1630000001</v>
      </c>
      <c r="B99" s="68" t="s">
        <v>87</v>
      </c>
      <c r="C99" s="52">
        <v>11.24</v>
      </c>
      <c r="D99" s="53" t="s">
        <v>54</v>
      </c>
      <c r="E99" s="54"/>
      <c r="F99" s="54">
        <f t="shared" si="7"/>
        <v>0</v>
      </c>
      <c r="G99" s="47"/>
      <c r="H99" s="47"/>
      <c r="I99" s="47"/>
      <c r="J99" s="47"/>
      <c r="K99" s="47"/>
      <c r="L99" s="47"/>
      <c r="M99" s="47"/>
      <c r="N99" s="47"/>
      <c r="O99" s="47"/>
      <c r="P99" s="47"/>
      <c r="Q99" s="47"/>
      <c r="R99" s="47"/>
      <c r="S99" s="47"/>
      <c r="T99" s="47"/>
      <c r="U99" s="47"/>
      <c r="V99" s="47"/>
      <c r="W99" s="47"/>
      <c r="X99" s="47"/>
      <c r="Y99" s="47"/>
      <c r="Z99" s="47"/>
    </row>
    <row r="100" spans="1:26" ht="15.75" customHeight="1" x14ac:dyDescent="0.25">
      <c r="A100" s="39"/>
      <c r="B100" s="25"/>
      <c r="C100" s="40"/>
      <c r="D100" s="41"/>
      <c r="E100" s="42"/>
      <c r="F100" s="42" t="str">
        <f t="shared" si="7"/>
        <v/>
      </c>
      <c r="G100" s="47"/>
      <c r="H100" s="47"/>
      <c r="I100" s="47"/>
      <c r="J100" s="47"/>
      <c r="K100" s="47"/>
      <c r="L100" s="47"/>
      <c r="M100" s="47"/>
      <c r="N100" s="47"/>
      <c r="O100" s="47"/>
      <c r="P100" s="47"/>
      <c r="Q100" s="47"/>
      <c r="R100" s="47"/>
      <c r="S100" s="47"/>
      <c r="T100" s="47"/>
      <c r="U100" s="47"/>
      <c r="V100" s="47"/>
      <c r="W100" s="47"/>
      <c r="X100" s="47"/>
      <c r="Y100" s="47"/>
      <c r="Z100" s="47"/>
    </row>
    <row r="101" spans="1:26" ht="15.75" customHeight="1" x14ac:dyDescent="0.25">
      <c r="A101" s="39"/>
      <c r="B101" s="25"/>
      <c r="C101" s="40"/>
      <c r="D101" s="41"/>
      <c r="E101" s="42"/>
      <c r="F101" s="42" t="str">
        <f t="shared" si="7"/>
        <v/>
      </c>
      <c r="G101" s="47"/>
      <c r="H101" s="47"/>
      <c r="I101" s="47"/>
      <c r="J101" s="47"/>
      <c r="K101" s="47"/>
      <c r="L101" s="47"/>
      <c r="M101" s="47"/>
      <c r="N101" s="47"/>
      <c r="O101" s="47"/>
      <c r="P101" s="47"/>
      <c r="Q101" s="47"/>
      <c r="R101" s="47"/>
      <c r="S101" s="47"/>
      <c r="T101" s="47"/>
      <c r="U101" s="47"/>
      <c r="V101" s="47"/>
      <c r="W101" s="47"/>
      <c r="X101" s="47"/>
      <c r="Y101" s="47"/>
      <c r="Z101" s="47"/>
    </row>
    <row r="102" spans="1:26" ht="15.75" customHeight="1" x14ac:dyDescent="0.25">
      <c r="A102" s="55">
        <v>17</v>
      </c>
      <c r="B102" s="56" t="s">
        <v>88</v>
      </c>
      <c r="C102" s="57"/>
      <c r="D102" s="58"/>
      <c r="E102" s="59"/>
      <c r="F102" s="59">
        <f>SUM(F103:F108)</f>
        <v>0</v>
      </c>
      <c r="G102" s="47"/>
      <c r="H102" s="47"/>
      <c r="I102" s="47"/>
      <c r="J102" s="47"/>
      <c r="K102" s="47"/>
      <c r="L102" s="47"/>
      <c r="M102" s="47"/>
      <c r="N102" s="47"/>
      <c r="O102" s="47"/>
      <c r="P102" s="47"/>
      <c r="Q102" s="47"/>
      <c r="R102" s="47"/>
      <c r="S102" s="47"/>
      <c r="T102" s="47"/>
      <c r="U102" s="47"/>
      <c r="V102" s="47"/>
      <c r="W102" s="47"/>
      <c r="X102" s="47"/>
      <c r="Y102" s="47"/>
      <c r="Z102" s="47"/>
    </row>
    <row r="103" spans="1:26" ht="15.75" customHeight="1" x14ac:dyDescent="0.25">
      <c r="A103" s="39">
        <v>171</v>
      </c>
      <c r="B103" s="25" t="s">
        <v>89</v>
      </c>
      <c r="C103" s="40"/>
      <c r="D103" s="41"/>
      <c r="E103" s="42"/>
      <c r="F103" s="42" t="str">
        <f t="shared" ref="F103:F108" si="8">IF(C103="","",C103*E103)</f>
        <v/>
      </c>
      <c r="G103" s="47"/>
      <c r="H103" s="47"/>
      <c r="I103" s="47"/>
      <c r="J103" s="47"/>
      <c r="K103" s="47"/>
      <c r="L103" s="47"/>
      <c r="M103" s="47"/>
      <c r="N103" s="47"/>
      <c r="O103" s="47"/>
      <c r="P103" s="47"/>
      <c r="Q103" s="47"/>
      <c r="R103" s="47"/>
      <c r="S103" s="47"/>
      <c r="T103" s="47"/>
      <c r="U103" s="47"/>
      <c r="V103" s="47"/>
      <c r="W103" s="47"/>
      <c r="X103" s="47"/>
      <c r="Y103" s="47"/>
      <c r="Z103" s="47"/>
    </row>
    <row r="104" spans="1:26" ht="15.75" customHeight="1" x14ac:dyDescent="0.25">
      <c r="A104" s="39">
        <v>1710000001</v>
      </c>
      <c r="B104" s="25" t="s">
        <v>90</v>
      </c>
      <c r="C104" s="40">
        <v>58</v>
      </c>
      <c r="D104" s="41" t="s">
        <v>25</v>
      </c>
      <c r="E104" s="42"/>
      <c r="F104" s="42">
        <f t="shared" si="8"/>
        <v>0</v>
      </c>
      <c r="G104" s="47"/>
      <c r="H104" s="47"/>
      <c r="I104" s="47"/>
      <c r="J104" s="47"/>
      <c r="K104" s="47"/>
      <c r="L104" s="47"/>
      <c r="M104" s="47"/>
      <c r="N104" s="47"/>
      <c r="O104" s="47"/>
      <c r="P104" s="47"/>
      <c r="Q104" s="47"/>
      <c r="R104" s="47"/>
      <c r="S104" s="47"/>
      <c r="T104" s="47"/>
      <c r="U104" s="47"/>
      <c r="V104" s="47"/>
      <c r="W104" s="47"/>
      <c r="X104" s="47"/>
      <c r="Y104" s="47"/>
      <c r="Z104" s="47"/>
    </row>
    <row r="105" spans="1:26" ht="15.75" customHeight="1" x14ac:dyDescent="0.25">
      <c r="A105" s="39">
        <v>1710000002</v>
      </c>
      <c r="B105" s="25" t="s">
        <v>91</v>
      </c>
      <c r="C105" s="40">
        <v>60</v>
      </c>
      <c r="D105" s="41" t="s">
        <v>25</v>
      </c>
      <c r="E105" s="42"/>
      <c r="F105" s="42">
        <f t="shared" si="8"/>
        <v>0</v>
      </c>
      <c r="G105" s="47"/>
      <c r="H105" s="47"/>
      <c r="I105" s="47"/>
      <c r="J105" s="47"/>
      <c r="K105" s="47"/>
      <c r="L105" s="47"/>
      <c r="M105" s="47"/>
      <c r="N105" s="47"/>
      <c r="O105" s="47"/>
      <c r="P105" s="47"/>
      <c r="Q105" s="47"/>
      <c r="R105" s="47"/>
      <c r="S105" s="47"/>
      <c r="T105" s="47"/>
      <c r="U105" s="47"/>
      <c r="V105" s="47"/>
      <c r="W105" s="47"/>
      <c r="X105" s="47"/>
      <c r="Y105" s="47"/>
      <c r="Z105" s="47"/>
    </row>
    <row r="106" spans="1:26" ht="15.75" customHeight="1" x14ac:dyDescent="0.25">
      <c r="A106" s="39">
        <v>1710000003</v>
      </c>
      <c r="B106" s="25" t="s">
        <v>92</v>
      </c>
      <c r="C106" s="40">
        <v>60</v>
      </c>
      <c r="D106" s="41" t="s">
        <v>25</v>
      </c>
      <c r="E106" s="42"/>
      <c r="F106" s="42">
        <f t="shared" si="8"/>
        <v>0</v>
      </c>
      <c r="G106" s="47"/>
      <c r="H106" s="47"/>
      <c r="I106" s="47"/>
      <c r="J106" s="47"/>
      <c r="K106" s="47"/>
      <c r="L106" s="47"/>
      <c r="M106" s="47"/>
      <c r="N106" s="47"/>
      <c r="O106" s="47"/>
      <c r="P106" s="47"/>
      <c r="Q106" s="47"/>
      <c r="R106" s="47"/>
      <c r="S106" s="47"/>
      <c r="T106" s="47"/>
      <c r="U106" s="47"/>
      <c r="V106" s="47"/>
      <c r="W106" s="47"/>
      <c r="X106" s="47"/>
      <c r="Y106" s="47"/>
      <c r="Z106" s="47"/>
    </row>
    <row r="107" spans="1:26" ht="15.75" customHeight="1" x14ac:dyDescent="0.25">
      <c r="A107" s="39">
        <v>172</v>
      </c>
      <c r="B107" s="25" t="s">
        <v>93</v>
      </c>
      <c r="C107" s="40"/>
      <c r="D107" s="41"/>
      <c r="E107" s="42"/>
      <c r="F107" s="42" t="str">
        <f t="shared" si="8"/>
        <v/>
      </c>
      <c r="G107" s="47"/>
      <c r="H107" s="47"/>
      <c r="I107" s="47"/>
      <c r="J107" s="47"/>
      <c r="K107" s="47"/>
      <c r="L107" s="47"/>
      <c r="M107" s="47"/>
      <c r="N107" s="47"/>
      <c r="O107" s="47"/>
      <c r="P107" s="47"/>
      <c r="Q107" s="47"/>
      <c r="R107" s="47"/>
      <c r="S107" s="47"/>
      <c r="T107" s="47"/>
      <c r="U107" s="47"/>
      <c r="V107" s="47"/>
      <c r="W107" s="47"/>
      <c r="X107" s="47"/>
      <c r="Y107" s="47"/>
      <c r="Z107" s="47"/>
    </row>
    <row r="108" spans="1:26" ht="15.75" customHeight="1" x14ac:dyDescent="0.25">
      <c r="A108" s="39">
        <v>1720000001</v>
      </c>
      <c r="B108" s="25" t="s">
        <v>94</v>
      </c>
      <c r="C108" s="40">
        <v>60</v>
      </c>
      <c r="D108" s="41" t="s">
        <v>25</v>
      </c>
      <c r="E108" s="42"/>
      <c r="F108" s="42">
        <f t="shared" si="8"/>
        <v>0</v>
      </c>
      <c r="G108" s="47"/>
      <c r="H108" s="47"/>
      <c r="I108" s="47"/>
      <c r="J108" s="47"/>
      <c r="K108" s="47"/>
      <c r="L108" s="47"/>
      <c r="M108" s="47"/>
      <c r="N108" s="47"/>
      <c r="O108" s="47"/>
      <c r="P108" s="47"/>
      <c r="Q108" s="47"/>
      <c r="R108" s="47"/>
      <c r="S108" s="47"/>
      <c r="T108" s="47"/>
      <c r="U108" s="47"/>
      <c r="V108" s="47"/>
      <c r="W108" s="47"/>
      <c r="X108" s="47"/>
      <c r="Y108" s="47"/>
      <c r="Z108" s="47"/>
    </row>
    <row r="109" spans="1:26" ht="15.75" customHeight="1" x14ac:dyDescent="0.25">
      <c r="A109" s="39"/>
      <c r="B109" s="25"/>
      <c r="C109" s="69"/>
      <c r="D109" s="41"/>
      <c r="E109" s="42"/>
      <c r="F109" s="42"/>
      <c r="G109" s="47"/>
      <c r="H109" s="47"/>
      <c r="I109" s="47"/>
      <c r="J109" s="47"/>
      <c r="K109" s="47"/>
      <c r="L109" s="47"/>
      <c r="M109" s="47"/>
      <c r="N109" s="47"/>
      <c r="O109" s="47"/>
      <c r="P109" s="47"/>
      <c r="Q109" s="47"/>
      <c r="R109" s="47"/>
      <c r="S109" s="47"/>
      <c r="T109" s="47"/>
      <c r="U109" s="47"/>
      <c r="V109" s="47"/>
      <c r="W109" s="47"/>
      <c r="X109" s="47"/>
      <c r="Y109" s="47"/>
      <c r="Z109" s="47"/>
    </row>
    <row r="110" spans="1:26" ht="15.75" customHeight="1" x14ac:dyDescent="0.25">
      <c r="A110" s="39"/>
      <c r="B110" s="25"/>
      <c r="C110" s="69"/>
      <c r="D110" s="41"/>
      <c r="E110" s="42"/>
      <c r="F110" s="42"/>
      <c r="G110" s="47"/>
      <c r="H110" s="47"/>
      <c r="I110" s="47"/>
      <c r="J110" s="47"/>
      <c r="K110" s="47"/>
      <c r="L110" s="47"/>
      <c r="M110" s="47"/>
      <c r="N110" s="47"/>
      <c r="O110" s="47"/>
      <c r="P110" s="47"/>
      <c r="Q110" s="47"/>
      <c r="R110" s="47"/>
      <c r="S110" s="47"/>
      <c r="T110" s="47"/>
      <c r="U110" s="47"/>
      <c r="V110" s="47"/>
      <c r="W110" s="47"/>
      <c r="X110" s="47"/>
      <c r="Y110" s="47"/>
      <c r="Z110" s="47"/>
    </row>
    <row r="111" spans="1:26" ht="15.75" customHeight="1" x14ac:dyDescent="0.25">
      <c r="A111" s="55">
        <v>18</v>
      </c>
      <c r="B111" s="56" t="s">
        <v>95</v>
      </c>
      <c r="C111" s="40"/>
      <c r="D111" s="41"/>
      <c r="E111" s="42"/>
      <c r="F111" s="59">
        <f>SUM(F112:F115)</f>
        <v>0</v>
      </c>
      <c r="G111" s="47"/>
      <c r="H111" s="47"/>
      <c r="I111" s="47"/>
      <c r="J111" s="47"/>
      <c r="K111" s="47"/>
      <c r="L111" s="47"/>
      <c r="M111" s="47"/>
      <c r="N111" s="47"/>
      <c r="O111" s="47"/>
      <c r="P111" s="47"/>
      <c r="Q111" s="47"/>
      <c r="R111" s="47"/>
      <c r="S111" s="47"/>
      <c r="T111" s="47"/>
      <c r="U111" s="47"/>
      <c r="V111" s="47"/>
      <c r="W111" s="47"/>
      <c r="X111" s="47"/>
      <c r="Y111" s="47"/>
      <c r="Z111" s="47"/>
    </row>
    <row r="112" spans="1:26" ht="15.75" customHeight="1" x14ac:dyDescent="0.25">
      <c r="A112" s="39">
        <v>181</v>
      </c>
      <c r="B112" s="25" t="s">
        <v>96</v>
      </c>
      <c r="C112" s="40"/>
      <c r="D112" s="41"/>
      <c r="E112" s="42"/>
      <c r="F112" s="42"/>
      <c r="G112" s="47"/>
      <c r="H112" s="47"/>
      <c r="I112" s="47"/>
      <c r="J112" s="47"/>
      <c r="K112" s="47"/>
      <c r="L112" s="47"/>
      <c r="M112" s="47"/>
      <c r="N112" s="47"/>
      <c r="O112" s="47"/>
      <c r="P112" s="47"/>
      <c r="Q112" s="47"/>
      <c r="R112" s="47"/>
      <c r="S112" s="47"/>
      <c r="T112" s="47"/>
      <c r="U112" s="47"/>
      <c r="V112" s="47"/>
      <c r="W112" s="47"/>
      <c r="X112" s="47"/>
      <c r="Y112" s="47"/>
      <c r="Z112" s="47"/>
    </row>
    <row r="113" spans="1:26" ht="15.75" customHeight="1" x14ac:dyDescent="0.25">
      <c r="A113" s="39">
        <v>1810000001</v>
      </c>
      <c r="B113" s="25" t="s">
        <v>97</v>
      </c>
      <c r="C113" s="40">
        <v>1</v>
      </c>
      <c r="D113" s="41" t="s">
        <v>12</v>
      </c>
      <c r="E113" s="42"/>
      <c r="F113" s="42">
        <f>IF(C113="","",C113*E113)</f>
        <v>0</v>
      </c>
      <c r="G113" s="47"/>
      <c r="H113" s="47"/>
      <c r="I113" s="47"/>
      <c r="J113" s="47"/>
      <c r="K113" s="47"/>
      <c r="L113" s="47"/>
      <c r="M113" s="47"/>
      <c r="N113" s="47"/>
      <c r="O113" s="47"/>
      <c r="P113" s="47"/>
      <c r="Q113" s="47"/>
      <c r="R113" s="47"/>
      <c r="S113" s="47"/>
      <c r="T113" s="47"/>
      <c r="U113" s="47"/>
      <c r="V113" s="47"/>
      <c r="W113" s="47"/>
      <c r="X113" s="47"/>
      <c r="Y113" s="47"/>
      <c r="Z113" s="47"/>
    </row>
    <row r="114" spans="1:26" ht="15.75" customHeight="1" x14ac:dyDescent="0.25">
      <c r="A114" s="39"/>
      <c r="B114" s="25"/>
      <c r="C114" s="40"/>
      <c r="D114" s="41"/>
      <c r="E114" s="42"/>
      <c r="F114" s="42"/>
      <c r="G114" s="47"/>
      <c r="H114" s="47"/>
      <c r="I114" s="47"/>
      <c r="J114" s="47"/>
      <c r="K114" s="47"/>
      <c r="L114" s="47"/>
      <c r="M114" s="47"/>
      <c r="N114" s="47"/>
      <c r="O114" s="47"/>
      <c r="P114" s="47"/>
      <c r="Q114" s="47"/>
      <c r="R114" s="47"/>
      <c r="S114" s="47"/>
      <c r="T114" s="47"/>
      <c r="U114" s="47"/>
      <c r="V114" s="47"/>
      <c r="W114" s="47"/>
      <c r="X114" s="47"/>
      <c r="Y114" s="47"/>
      <c r="Z114" s="47"/>
    </row>
    <row r="115" spans="1:26" ht="15.75" customHeight="1" x14ac:dyDescent="0.25">
      <c r="A115" s="61"/>
      <c r="B115" s="62"/>
      <c r="C115" s="63"/>
      <c r="D115" s="64"/>
      <c r="E115" s="65"/>
      <c r="F115" s="65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25">
      <c r="A116" s="19">
        <v>2</v>
      </c>
      <c r="B116" s="20" t="s">
        <v>98</v>
      </c>
      <c r="C116" s="44"/>
      <c r="D116" s="22"/>
      <c r="E116" s="23"/>
      <c r="F116" s="23">
        <f>SUM(F117:F136)/2</f>
        <v>0</v>
      </c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25">
      <c r="A117" s="24"/>
      <c r="B117" s="25"/>
      <c r="C117" s="45"/>
      <c r="D117" s="27"/>
      <c r="E117" s="28"/>
      <c r="F117" s="28" t="str">
        <f t="shared" ref="F117:F118" si="9">IF(C117="","",C117*E117)</f>
        <v/>
      </c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25">
      <c r="A118" s="24"/>
      <c r="B118" s="25"/>
      <c r="C118" s="45"/>
      <c r="D118" s="27"/>
      <c r="E118" s="28"/>
      <c r="F118" s="28" t="str">
        <f t="shared" si="9"/>
        <v/>
      </c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25">
      <c r="A119" s="55">
        <v>21</v>
      </c>
      <c r="B119" s="56" t="s">
        <v>99</v>
      </c>
      <c r="C119" s="57"/>
      <c r="D119" s="58"/>
      <c r="E119" s="59"/>
      <c r="F119" s="59">
        <f>SUM(F120:F125)</f>
        <v>0</v>
      </c>
      <c r="G119" s="47"/>
      <c r="H119" s="47"/>
      <c r="I119" s="47"/>
      <c r="J119" s="47"/>
      <c r="K119" s="47"/>
      <c r="L119" s="47"/>
      <c r="M119" s="47"/>
      <c r="N119" s="47"/>
      <c r="O119" s="47"/>
      <c r="P119" s="47"/>
      <c r="Q119" s="47"/>
      <c r="R119" s="47"/>
      <c r="S119" s="47"/>
      <c r="T119" s="47"/>
      <c r="U119" s="47"/>
      <c r="V119" s="47"/>
      <c r="W119" s="47"/>
      <c r="X119" s="47"/>
      <c r="Y119" s="47"/>
      <c r="Z119" s="47"/>
    </row>
    <row r="120" spans="1:26" ht="15.75" customHeight="1" x14ac:dyDescent="0.25">
      <c r="A120" s="39">
        <v>214</v>
      </c>
      <c r="B120" s="25" t="s">
        <v>100</v>
      </c>
      <c r="C120" s="40"/>
      <c r="D120" s="41"/>
      <c r="E120" s="42"/>
      <c r="F120" s="42" t="str">
        <f t="shared" ref="F120:F126" si="10">IF(C120="","",C120*E120)</f>
        <v/>
      </c>
      <c r="G120" s="47"/>
      <c r="H120" s="47"/>
      <c r="I120" s="47"/>
      <c r="J120" s="47"/>
      <c r="K120" s="47"/>
      <c r="L120" s="47"/>
      <c r="M120" s="47"/>
      <c r="N120" s="47"/>
      <c r="O120" s="47"/>
      <c r="P120" s="47"/>
      <c r="Q120" s="47"/>
      <c r="R120" s="47"/>
      <c r="S120" s="47"/>
      <c r="T120" s="47"/>
      <c r="U120" s="47"/>
      <c r="V120" s="47"/>
      <c r="W120" s="47"/>
      <c r="X120" s="47"/>
      <c r="Y120" s="47"/>
      <c r="Z120" s="47"/>
    </row>
    <row r="121" spans="1:26" ht="15.75" customHeight="1" x14ac:dyDescent="0.25">
      <c r="A121" s="50">
        <v>2140000001</v>
      </c>
      <c r="B121" s="60" t="s">
        <v>101</v>
      </c>
      <c r="C121" s="52">
        <v>34</v>
      </c>
      <c r="D121" s="53" t="s">
        <v>25</v>
      </c>
      <c r="E121" s="54"/>
      <c r="F121" s="54">
        <f t="shared" si="10"/>
        <v>0</v>
      </c>
      <c r="G121" s="47"/>
      <c r="H121" s="47"/>
      <c r="I121" s="47"/>
      <c r="J121" s="47"/>
      <c r="K121" s="47"/>
      <c r="L121" s="47"/>
      <c r="M121" s="47"/>
      <c r="N121" s="47"/>
      <c r="O121" s="47"/>
      <c r="P121" s="47"/>
      <c r="Q121" s="47"/>
      <c r="R121" s="47"/>
      <c r="S121" s="47"/>
      <c r="T121" s="47"/>
      <c r="U121" s="47"/>
      <c r="V121" s="47"/>
      <c r="W121" s="47"/>
      <c r="X121" s="47"/>
      <c r="Y121" s="47"/>
      <c r="Z121" s="47"/>
    </row>
    <row r="122" spans="1:26" ht="15.75" customHeight="1" x14ac:dyDescent="0.25">
      <c r="A122" s="39">
        <v>217</v>
      </c>
      <c r="B122" s="25" t="s">
        <v>102</v>
      </c>
      <c r="C122" s="40"/>
      <c r="D122" s="41"/>
      <c r="E122" s="42"/>
      <c r="F122" s="42" t="str">
        <f t="shared" si="10"/>
        <v/>
      </c>
      <c r="G122" s="47"/>
      <c r="H122" s="47"/>
      <c r="I122" s="47"/>
      <c r="J122" s="47"/>
      <c r="K122" s="47"/>
      <c r="L122" s="47"/>
      <c r="M122" s="47"/>
      <c r="N122" s="47"/>
      <c r="O122" s="47"/>
      <c r="P122" s="47"/>
      <c r="Q122" s="47"/>
      <c r="R122" s="47"/>
      <c r="S122" s="47"/>
      <c r="T122" s="47"/>
      <c r="U122" s="47"/>
      <c r="V122" s="47"/>
      <c r="W122" s="47"/>
      <c r="X122" s="47"/>
      <c r="Y122" s="47"/>
      <c r="Z122" s="47"/>
    </row>
    <row r="123" spans="1:26" ht="15.75" customHeight="1" x14ac:dyDescent="0.25">
      <c r="A123" s="50">
        <v>2170000001</v>
      </c>
      <c r="B123" s="60" t="s">
        <v>103</v>
      </c>
      <c r="C123" s="52">
        <v>1.5</v>
      </c>
      <c r="D123" s="53" t="s">
        <v>25</v>
      </c>
      <c r="E123" s="54"/>
      <c r="F123" s="54">
        <f t="shared" si="10"/>
        <v>0</v>
      </c>
      <c r="G123" s="47"/>
      <c r="H123" s="47"/>
      <c r="I123" s="47"/>
      <c r="J123" s="47"/>
      <c r="K123" s="47"/>
      <c r="L123" s="47"/>
      <c r="M123" s="47"/>
      <c r="N123" s="47"/>
      <c r="O123" s="47"/>
      <c r="P123" s="47"/>
      <c r="Q123" s="47"/>
      <c r="R123" s="47"/>
      <c r="S123" s="47"/>
      <c r="T123" s="47"/>
      <c r="U123" s="47"/>
      <c r="V123" s="47"/>
      <c r="W123" s="47"/>
      <c r="X123" s="47"/>
      <c r="Y123" s="47"/>
      <c r="Z123" s="47"/>
    </row>
    <row r="124" spans="1:26" ht="15.75" customHeight="1" x14ac:dyDescent="0.25">
      <c r="A124" s="50">
        <v>2170000002</v>
      </c>
      <c r="B124" s="60" t="s">
        <v>104</v>
      </c>
      <c r="C124" s="52">
        <v>34</v>
      </c>
      <c r="D124" s="53" t="s">
        <v>25</v>
      </c>
      <c r="E124" s="54"/>
      <c r="F124" s="54">
        <f t="shared" si="10"/>
        <v>0</v>
      </c>
      <c r="G124" s="47"/>
      <c r="H124" s="47"/>
      <c r="I124" s="47"/>
      <c r="J124" s="47"/>
      <c r="K124" s="47"/>
      <c r="L124" s="47"/>
      <c r="M124" s="47"/>
      <c r="N124" s="47"/>
      <c r="O124" s="47"/>
      <c r="P124" s="47"/>
      <c r="Q124" s="47"/>
      <c r="R124" s="47"/>
      <c r="S124" s="47"/>
      <c r="T124" s="47"/>
      <c r="U124" s="47"/>
      <c r="V124" s="47"/>
      <c r="W124" s="47"/>
      <c r="X124" s="47"/>
      <c r="Y124" s="47"/>
      <c r="Z124" s="47"/>
    </row>
    <row r="125" spans="1:26" ht="15.75" customHeight="1" x14ac:dyDescent="0.25">
      <c r="A125" s="39"/>
      <c r="B125" s="25"/>
      <c r="C125" s="40"/>
      <c r="D125" s="41"/>
      <c r="E125" s="42"/>
      <c r="F125" s="42" t="str">
        <f t="shared" si="10"/>
        <v/>
      </c>
      <c r="G125" s="47"/>
      <c r="H125" s="47"/>
      <c r="I125" s="47"/>
      <c r="J125" s="47"/>
      <c r="K125" s="47"/>
      <c r="L125" s="47"/>
      <c r="M125" s="47"/>
      <c r="N125" s="47"/>
      <c r="O125" s="47"/>
      <c r="P125" s="47"/>
      <c r="Q125" s="47"/>
      <c r="R125" s="47"/>
      <c r="S125" s="47"/>
      <c r="T125" s="47"/>
      <c r="U125" s="47"/>
      <c r="V125" s="47"/>
      <c r="W125" s="47"/>
      <c r="X125" s="47"/>
      <c r="Y125" s="47"/>
      <c r="Z125" s="47"/>
    </row>
    <row r="126" spans="1:26" ht="15.75" customHeight="1" x14ac:dyDescent="0.25">
      <c r="A126" s="39"/>
      <c r="B126" s="25"/>
      <c r="C126" s="40"/>
      <c r="D126" s="41"/>
      <c r="E126" s="42"/>
      <c r="F126" s="42" t="str">
        <f t="shared" si="10"/>
        <v/>
      </c>
      <c r="G126" s="47"/>
      <c r="H126" s="47"/>
      <c r="I126" s="47"/>
      <c r="J126" s="47"/>
      <c r="K126" s="47"/>
      <c r="L126" s="47"/>
      <c r="M126" s="47"/>
      <c r="N126" s="47"/>
      <c r="O126" s="47"/>
      <c r="P126" s="47"/>
      <c r="Q126" s="47"/>
      <c r="R126" s="47"/>
      <c r="S126" s="47"/>
      <c r="T126" s="47"/>
      <c r="U126" s="47"/>
      <c r="V126" s="47"/>
      <c r="W126" s="47"/>
      <c r="X126" s="47"/>
      <c r="Y126" s="47"/>
      <c r="Z126" s="47"/>
    </row>
    <row r="127" spans="1:26" ht="15.75" customHeight="1" x14ac:dyDescent="0.25">
      <c r="A127" s="55">
        <v>23</v>
      </c>
      <c r="B127" s="56" t="s">
        <v>105</v>
      </c>
      <c r="C127" s="57"/>
      <c r="D127" s="58"/>
      <c r="E127" s="59"/>
      <c r="F127" s="59">
        <f>SUM(F128:F134)</f>
        <v>0</v>
      </c>
      <c r="G127" s="47"/>
      <c r="H127" s="47"/>
      <c r="I127" s="47"/>
      <c r="J127" s="47"/>
      <c r="K127" s="47"/>
      <c r="L127" s="47"/>
      <c r="M127" s="47"/>
      <c r="N127" s="47"/>
      <c r="O127" s="47"/>
      <c r="P127" s="47"/>
      <c r="Q127" s="47"/>
      <c r="R127" s="47"/>
      <c r="S127" s="47"/>
      <c r="T127" s="47"/>
      <c r="U127" s="47"/>
      <c r="V127" s="47"/>
      <c r="W127" s="47"/>
      <c r="X127" s="47"/>
      <c r="Y127" s="47"/>
      <c r="Z127" s="47"/>
    </row>
    <row r="128" spans="1:26" ht="15.75" customHeight="1" x14ac:dyDescent="0.25">
      <c r="A128" s="50">
        <v>231</v>
      </c>
      <c r="B128" s="60" t="s">
        <v>106</v>
      </c>
      <c r="C128" s="52"/>
      <c r="D128" s="53"/>
      <c r="E128" s="54"/>
      <c r="F128" s="54" t="str">
        <f t="shared" ref="F128:F134" si="11">IF(C128="","",C128*E128)</f>
        <v/>
      </c>
      <c r="G128" s="47"/>
      <c r="H128" s="47"/>
      <c r="I128" s="47"/>
      <c r="J128" s="47"/>
      <c r="K128" s="47"/>
      <c r="L128" s="47"/>
      <c r="M128" s="47"/>
      <c r="N128" s="47"/>
      <c r="O128" s="47"/>
      <c r="P128" s="47"/>
      <c r="Q128" s="47"/>
      <c r="R128" s="47"/>
      <c r="S128" s="47"/>
      <c r="T128" s="47"/>
      <c r="U128" s="47"/>
      <c r="V128" s="47"/>
      <c r="W128" s="47"/>
      <c r="X128" s="47"/>
      <c r="Y128" s="47"/>
      <c r="Z128" s="47"/>
    </row>
    <row r="129" spans="1:26" ht="15.75" customHeight="1" x14ac:dyDescent="0.25">
      <c r="A129" s="50">
        <v>2310000001</v>
      </c>
      <c r="B129" s="60" t="s">
        <v>107</v>
      </c>
      <c r="C129" s="52">
        <v>10.43</v>
      </c>
      <c r="D129" s="53" t="s">
        <v>54</v>
      </c>
      <c r="E129" s="54"/>
      <c r="F129" s="54">
        <f t="shared" si="11"/>
        <v>0</v>
      </c>
      <c r="G129" s="47"/>
      <c r="H129" s="47"/>
      <c r="I129" s="47"/>
      <c r="J129" s="47"/>
      <c r="K129" s="47"/>
      <c r="L129" s="47"/>
      <c r="M129" s="47"/>
      <c r="N129" s="47"/>
      <c r="O129" s="47"/>
      <c r="P129" s="47"/>
      <c r="Q129" s="47"/>
      <c r="R129" s="47"/>
      <c r="S129" s="47"/>
      <c r="T129" s="47"/>
      <c r="U129" s="47"/>
      <c r="V129" s="47"/>
      <c r="W129" s="47"/>
      <c r="X129" s="47"/>
      <c r="Y129" s="47"/>
      <c r="Z129" s="47"/>
    </row>
    <row r="130" spans="1:26" ht="15.75" customHeight="1" x14ac:dyDescent="0.25">
      <c r="A130" s="50">
        <v>232</v>
      </c>
      <c r="B130" s="60" t="s">
        <v>108</v>
      </c>
      <c r="C130" s="52"/>
      <c r="D130" s="53"/>
      <c r="E130" s="54"/>
      <c r="F130" s="54" t="str">
        <f t="shared" si="11"/>
        <v/>
      </c>
      <c r="G130" s="47"/>
      <c r="H130" s="47"/>
      <c r="I130" s="47"/>
      <c r="J130" s="47"/>
      <c r="K130" s="47"/>
      <c r="L130" s="47"/>
      <c r="M130" s="47"/>
      <c r="N130" s="47"/>
      <c r="O130" s="47"/>
      <c r="P130" s="47"/>
      <c r="Q130" s="47"/>
      <c r="R130" s="47"/>
      <c r="S130" s="47"/>
      <c r="T130" s="47"/>
      <c r="U130" s="47"/>
      <c r="V130" s="47"/>
      <c r="W130" s="47"/>
      <c r="X130" s="47"/>
      <c r="Y130" s="47"/>
      <c r="Z130" s="47"/>
    </row>
    <row r="131" spans="1:26" ht="15.75" customHeight="1" x14ac:dyDescent="0.25">
      <c r="A131" s="50">
        <v>2320000001</v>
      </c>
      <c r="B131" s="60" t="s">
        <v>109</v>
      </c>
      <c r="C131" s="52">
        <v>52.19</v>
      </c>
      <c r="D131" s="53" t="s">
        <v>25</v>
      </c>
      <c r="E131" s="54"/>
      <c r="F131" s="54">
        <f t="shared" si="11"/>
        <v>0</v>
      </c>
      <c r="G131" s="47"/>
      <c r="H131" s="47"/>
      <c r="I131" s="47"/>
      <c r="J131" s="47"/>
      <c r="K131" s="47"/>
      <c r="L131" s="47"/>
      <c r="M131" s="47"/>
      <c r="N131" s="47"/>
      <c r="O131" s="47"/>
      <c r="P131" s="47"/>
      <c r="Q131" s="47"/>
      <c r="R131" s="47"/>
      <c r="S131" s="47"/>
      <c r="T131" s="47"/>
      <c r="U131" s="47"/>
      <c r="V131" s="47"/>
      <c r="W131" s="47"/>
      <c r="X131" s="47"/>
      <c r="Y131" s="47"/>
      <c r="Z131" s="47"/>
    </row>
    <row r="132" spans="1:26" ht="15.75" customHeight="1" x14ac:dyDescent="0.25">
      <c r="A132" s="50">
        <v>236</v>
      </c>
      <c r="B132" s="60" t="s">
        <v>102</v>
      </c>
      <c r="C132" s="52"/>
      <c r="D132" s="53"/>
      <c r="E132" s="54"/>
      <c r="F132" s="54" t="str">
        <f t="shared" si="11"/>
        <v/>
      </c>
      <c r="G132" s="47"/>
      <c r="H132" s="47"/>
      <c r="I132" s="47"/>
      <c r="J132" s="47"/>
      <c r="K132" s="47"/>
      <c r="L132" s="47"/>
      <c r="M132" s="47"/>
      <c r="N132" s="47"/>
      <c r="O132" s="47"/>
      <c r="P132" s="47"/>
      <c r="Q132" s="47"/>
      <c r="R132" s="47"/>
      <c r="S132" s="47"/>
      <c r="T132" s="47"/>
      <c r="U132" s="47"/>
      <c r="V132" s="47"/>
      <c r="W132" s="47"/>
      <c r="X132" s="47"/>
      <c r="Y132" s="47"/>
      <c r="Z132" s="47"/>
    </row>
    <row r="133" spans="1:26" ht="15.75" customHeight="1" x14ac:dyDescent="0.25">
      <c r="A133" s="50">
        <v>2360000001</v>
      </c>
      <c r="B133" s="60" t="s">
        <v>110</v>
      </c>
      <c r="C133" s="52">
        <v>52.19</v>
      </c>
      <c r="D133" s="53" t="s">
        <v>25</v>
      </c>
      <c r="E133" s="54"/>
      <c r="F133" s="54">
        <f t="shared" si="11"/>
        <v>0</v>
      </c>
      <c r="G133" s="47"/>
      <c r="H133" s="47"/>
      <c r="I133" s="47"/>
      <c r="J133" s="47"/>
      <c r="K133" s="47"/>
      <c r="L133" s="47"/>
      <c r="M133" s="47"/>
      <c r="N133" s="47"/>
      <c r="O133" s="47"/>
      <c r="P133" s="47"/>
      <c r="Q133" s="47"/>
      <c r="R133" s="47"/>
      <c r="S133" s="47"/>
      <c r="T133" s="47"/>
      <c r="U133" s="47"/>
      <c r="V133" s="47"/>
      <c r="W133" s="47"/>
      <c r="X133" s="47"/>
      <c r="Y133" s="47"/>
      <c r="Z133" s="47"/>
    </row>
    <row r="134" spans="1:26" ht="15.75" customHeight="1" x14ac:dyDescent="0.25">
      <c r="A134" s="50">
        <v>2360000002</v>
      </c>
      <c r="B134" s="60" t="s">
        <v>111</v>
      </c>
      <c r="C134" s="52">
        <v>52.19</v>
      </c>
      <c r="D134" s="53" t="s">
        <v>25</v>
      </c>
      <c r="E134" s="54"/>
      <c r="F134" s="54">
        <f t="shared" si="11"/>
        <v>0</v>
      </c>
      <c r="G134" s="47"/>
      <c r="H134" s="47"/>
      <c r="I134" s="47"/>
      <c r="J134" s="47"/>
      <c r="K134" s="47"/>
      <c r="L134" s="47"/>
      <c r="M134" s="47"/>
      <c r="N134" s="47"/>
      <c r="O134" s="47"/>
      <c r="P134" s="47"/>
      <c r="Q134" s="47"/>
      <c r="R134" s="47"/>
      <c r="S134" s="47"/>
      <c r="T134" s="47"/>
      <c r="U134" s="47"/>
      <c r="V134" s="47"/>
      <c r="W134" s="47"/>
      <c r="X134" s="47"/>
      <c r="Y134" s="47"/>
      <c r="Z134" s="47"/>
    </row>
    <row r="135" spans="1:26" ht="15.75" customHeight="1" x14ac:dyDescent="0.25">
      <c r="A135" s="39"/>
      <c r="B135" s="25"/>
      <c r="C135" s="40"/>
      <c r="D135" s="41"/>
      <c r="E135" s="42"/>
      <c r="F135" s="42"/>
      <c r="G135" s="47"/>
      <c r="H135" s="47"/>
      <c r="I135" s="47"/>
      <c r="J135" s="47"/>
      <c r="K135" s="47"/>
      <c r="L135" s="47"/>
      <c r="M135" s="47"/>
      <c r="N135" s="47"/>
      <c r="O135" s="47"/>
      <c r="P135" s="47"/>
      <c r="Q135" s="47"/>
      <c r="R135" s="47"/>
      <c r="S135" s="47"/>
      <c r="T135" s="47"/>
      <c r="U135" s="47"/>
      <c r="V135" s="47"/>
      <c r="W135" s="47"/>
      <c r="X135" s="47"/>
      <c r="Y135" s="47"/>
      <c r="Z135" s="47"/>
    </row>
    <row r="136" spans="1:26" ht="15.75" customHeight="1" x14ac:dyDescent="0.25">
      <c r="A136" s="39"/>
      <c r="B136" s="25"/>
      <c r="C136" s="40"/>
      <c r="D136" s="41"/>
      <c r="E136" s="42"/>
      <c r="F136" s="42" t="str">
        <f>IF(C136="","",C136*E136)</f>
        <v/>
      </c>
      <c r="G136" s="47"/>
      <c r="H136" s="47"/>
      <c r="I136" s="47"/>
      <c r="J136" s="47"/>
      <c r="K136" s="47"/>
      <c r="L136" s="47"/>
      <c r="M136" s="47"/>
      <c r="N136" s="47"/>
      <c r="O136" s="47"/>
      <c r="P136" s="47"/>
      <c r="Q136" s="47"/>
      <c r="R136" s="47"/>
      <c r="S136" s="47"/>
      <c r="T136" s="47"/>
      <c r="U136" s="47"/>
      <c r="V136" s="47"/>
      <c r="W136" s="47"/>
      <c r="X136" s="47"/>
      <c r="Y136" s="47"/>
      <c r="Z136" s="47"/>
    </row>
    <row r="137" spans="1:26" ht="15.75" customHeight="1" x14ac:dyDescent="0.25">
      <c r="A137" s="19">
        <v>3</v>
      </c>
      <c r="B137" s="20" t="s">
        <v>112</v>
      </c>
      <c r="C137" s="44"/>
      <c r="D137" s="22"/>
      <c r="E137" s="23"/>
      <c r="F137" s="23">
        <f>SUM(F138:F187)/2</f>
        <v>0</v>
      </c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25">
      <c r="A138" s="24"/>
      <c r="B138" s="25"/>
      <c r="C138" s="45"/>
      <c r="D138" s="27"/>
      <c r="E138" s="28"/>
      <c r="F138" s="28" t="str">
        <f t="shared" ref="F138:F139" si="12">IF(C138="","",C138*E138)</f>
        <v/>
      </c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25">
      <c r="A139" s="24"/>
      <c r="B139" s="25"/>
      <c r="C139" s="45"/>
      <c r="D139" s="27"/>
      <c r="E139" s="28"/>
      <c r="F139" s="28" t="str">
        <f t="shared" si="12"/>
        <v/>
      </c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25">
      <c r="A140" s="29">
        <v>32</v>
      </c>
      <c r="B140" s="30" t="s">
        <v>113</v>
      </c>
      <c r="C140" s="46"/>
      <c r="D140" s="32"/>
      <c r="E140" s="33"/>
      <c r="F140" s="33">
        <f>SUM(F141:F176)</f>
        <v>0</v>
      </c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25">
      <c r="A141" s="61">
        <v>324</v>
      </c>
      <c r="B141" s="62" t="s">
        <v>114</v>
      </c>
      <c r="C141" s="63"/>
      <c r="D141" s="64"/>
      <c r="E141" s="65"/>
      <c r="F141" s="65" t="str">
        <f t="shared" ref="F141:F177" si="13">IF(C141="","",C141*E141)</f>
        <v/>
      </c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25">
      <c r="A142" s="50">
        <v>3240000001</v>
      </c>
      <c r="B142" s="60" t="s">
        <v>115</v>
      </c>
      <c r="C142" s="52">
        <v>43.05</v>
      </c>
      <c r="D142" s="53" t="s">
        <v>25</v>
      </c>
      <c r="E142" s="54"/>
      <c r="F142" s="54">
        <f t="shared" si="13"/>
        <v>0</v>
      </c>
      <c r="G142" s="47"/>
      <c r="H142" s="47"/>
      <c r="I142" s="47"/>
      <c r="J142" s="47"/>
      <c r="K142" s="47"/>
      <c r="L142" s="47"/>
      <c r="M142" s="47"/>
      <c r="N142" s="47"/>
      <c r="O142" s="47"/>
      <c r="P142" s="47"/>
      <c r="Q142" s="47"/>
      <c r="R142" s="47"/>
      <c r="S142" s="47"/>
      <c r="T142" s="47"/>
      <c r="U142" s="47"/>
      <c r="V142" s="47"/>
      <c r="W142" s="47"/>
      <c r="X142" s="47"/>
      <c r="Y142" s="47"/>
      <c r="Z142" s="47"/>
    </row>
    <row r="143" spans="1:26" ht="15.75" customHeight="1" x14ac:dyDescent="0.25">
      <c r="A143" s="39">
        <v>3240000002</v>
      </c>
      <c r="B143" s="25" t="s">
        <v>116</v>
      </c>
      <c r="C143" s="40">
        <v>2.2000000000000002</v>
      </c>
      <c r="D143" s="41" t="s">
        <v>25</v>
      </c>
      <c r="E143" s="42"/>
      <c r="F143" s="42">
        <f t="shared" si="13"/>
        <v>0</v>
      </c>
      <c r="G143" s="47"/>
      <c r="H143" s="47"/>
      <c r="I143" s="47"/>
      <c r="J143" s="47"/>
      <c r="K143" s="47"/>
      <c r="L143" s="47"/>
      <c r="M143" s="47"/>
      <c r="N143" s="47"/>
      <c r="O143" s="47"/>
      <c r="P143" s="47"/>
      <c r="Q143" s="47"/>
      <c r="R143" s="47"/>
      <c r="S143" s="47"/>
      <c r="T143" s="47"/>
      <c r="U143" s="47"/>
      <c r="V143" s="47"/>
      <c r="W143" s="47"/>
      <c r="X143" s="47"/>
      <c r="Y143" s="47"/>
      <c r="Z143" s="47"/>
    </row>
    <row r="144" spans="1:26" ht="15.75" customHeight="1" x14ac:dyDescent="0.25">
      <c r="A144" s="39">
        <v>325</v>
      </c>
      <c r="B144" s="25" t="s">
        <v>117</v>
      </c>
      <c r="C144" s="40"/>
      <c r="D144" s="41"/>
      <c r="E144" s="42"/>
      <c r="F144" s="42" t="str">
        <f t="shared" si="13"/>
        <v/>
      </c>
      <c r="G144" s="47"/>
      <c r="H144" s="47"/>
      <c r="I144" s="47"/>
      <c r="J144" s="47"/>
      <c r="K144" s="47"/>
      <c r="L144" s="47"/>
      <c r="M144" s="47"/>
      <c r="N144" s="47"/>
      <c r="O144" s="47"/>
      <c r="P144" s="47"/>
      <c r="Q144" s="47"/>
      <c r="R144" s="47"/>
      <c r="S144" s="47"/>
      <c r="T144" s="47"/>
      <c r="U144" s="47"/>
      <c r="V144" s="47"/>
      <c r="W144" s="47"/>
      <c r="X144" s="47"/>
      <c r="Y144" s="47"/>
      <c r="Z144" s="47"/>
    </row>
    <row r="145" spans="1:26" ht="15.75" customHeight="1" x14ac:dyDescent="0.25">
      <c r="A145" s="39">
        <v>3250000001</v>
      </c>
      <c r="B145" s="25" t="s">
        <v>118</v>
      </c>
      <c r="C145" s="40">
        <v>13.8</v>
      </c>
      <c r="D145" s="41" t="s">
        <v>25</v>
      </c>
      <c r="E145" s="42"/>
      <c r="F145" s="42">
        <f t="shared" si="13"/>
        <v>0</v>
      </c>
      <c r="G145" s="47"/>
      <c r="H145" s="47"/>
      <c r="I145" s="47"/>
      <c r="J145" s="47"/>
      <c r="K145" s="47"/>
      <c r="L145" s="47"/>
      <c r="M145" s="47"/>
      <c r="N145" s="47"/>
      <c r="O145" s="47"/>
      <c r="P145" s="47"/>
      <c r="Q145" s="47"/>
      <c r="R145" s="47"/>
      <c r="S145" s="47"/>
      <c r="T145" s="47"/>
      <c r="U145" s="47"/>
      <c r="V145" s="47"/>
      <c r="W145" s="47"/>
      <c r="X145" s="47"/>
      <c r="Y145" s="47"/>
      <c r="Z145" s="47"/>
    </row>
    <row r="146" spans="1:26" ht="15.75" customHeight="1" x14ac:dyDescent="0.25">
      <c r="A146" s="39">
        <v>326</v>
      </c>
      <c r="B146" s="25" t="s">
        <v>119</v>
      </c>
      <c r="C146" s="40"/>
      <c r="D146" s="41"/>
      <c r="E146" s="42"/>
      <c r="F146" s="42" t="str">
        <f t="shared" si="13"/>
        <v/>
      </c>
      <c r="G146" s="47"/>
      <c r="H146" s="47"/>
      <c r="I146" s="47"/>
      <c r="J146" s="47"/>
      <c r="K146" s="47"/>
      <c r="L146" s="47"/>
      <c r="M146" s="47"/>
      <c r="N146" s="47"/>
      <c r="O146" s="47"/>
      <c r="P146" s="47"/>
      <c r="Q146" s="47"/>
      <c r="R146" s="47"/>
      <c r="S146" s="47"/>
      <c r="T146" s="47"/>
      <c r="U146" s="47"/>
      <c r="V146" s="47"/>
      <c r="W146" s="47"/>
      <c r="X146" s="47"/>
      <c r="Y146" s="47"/>
      <c r="Z146" s="47"/>
    </row>
    <row r="147" spans="1:26" ht="15.75" customHeight="1" x14ac:dyDescent="0.25">
      <c r="A147" s="50">
        <v>3260000001</v>
      </c>
      <c r="B147" s="60" t="s">
        <v>120</v>
      </c>
      <c r="C147" s="52">
        <v>133.9</v>
      </c>
      <c r="D147" s="53" t="s">
        <v>25</v>
      </c>
      <c r="E147" s="54"/>
      <c r="F147" s="54">
        <f t="shared" si="13"/>
        <v>0</v>
      </c>
      <c r="G147" s="47"/>
      <c r="H147" s="47"/>
      <c r="I147" s="47"/>
      <c r="J147" s="47"/>
      <c r="K147" s="47"/>
      <c r="L147" s="47"/>
      <c r="M147" s="47"/>
      <c r="N147" s="47"/>
      <c r="O147" s="47"/>
      <c r="P147" s="47"/>
      <c r="Q147" s="47"/>
      <c r="R147" s="47"/>
      <c r="S147" s="47"/>
      <c r="T147" s="47"/>
      <c r="U147" s="47"/>
      <c r="V147" s="47"/>
      <c r="W147" s="47"/>
      <c r="X147" s="47"/>
      <c r="Y147" s="47"/>
      <c r="Z147" s="47"/>
    </row>
    <row r="148" spans="1:26" ht="15.75" customHeight="1" x14ac:dyDescent="0.25">
      <c r="A148" s="50">
        <v>3260000002</v>
      </c>
      <c r="B148" s="60" t="s">
        <v>121</v>
      </c>
      <c r="C148" s="52">
        <v>133.9</v>
      </c>
      <c r="D148" s="53" t="s">
        <v>25</v>
      </c>
      <c r="E148" s="54"/>
      <c r="F148" s="54">
        <f t="shared" si="13"/>
        <v>0</v>
      </c>
      <c r="G148" s="47"/>
      <c r="H148" s="47"/>
      <c r="I148" s="47"/>
      <c r="J148" s="47"/>
      <c r="K148" s="47"/>
      <c r="L148" s="47"/>
      <c r="M148" s="47"/>
      <c r="N148" s="47"/>
      <c r="O148" s="47"/>
      <c r="P148" s="47"/>
      <c r="Q148" s="47"/>
      <c r="R148" s="47"/>
      <c r="S148" s="47"/>
      <c r="T148" s="47"/>
      <c r="U148" s="47"/>
      <c r="V148" s="47"/>
      <c r="W148" s="47"/>
      <c r="X148" s="47"/>
      <c r="Y148" s="47"/>
      <c r="Z148" s="47"/>
    </row>
    <row r="149" spans="1:26" ht="15.75" customHeight="1" x14ac:dyDescent="0.25">
      <c r="A149" s="39">
        <v>3260000003</v>
      </c>
      <c r="B149" s="25" t="s">
        <v>122</v>
      </c>
      <c r="C149" s="40">
        <v>22.5</v>
      </c>
      <c r="D149" s="41" t="s">
        <v>25</v>
      </c>
      <c r="E149" s="42"/>
      <c r="F149" s="42">
        <f t="shared" si="13"/>
        <v>0</v>
      </c>
      <c r="G149" s="47"/>
      <c r="H149" s="47"/>
      <c r="I149" s="47"/>
      <c r="J149" s="47"/>
      <c r="K149" s="47"/>
      <c r="L149" s="47"/>
      <c r="M149" s="47"/>
      <c r="N149" s="47"/>
      <c r="O149" s="47"/>
      <c r="P149" s="47"/>
      <c r="Q149" s="47"/>
      <c r="R149" s="47"/>
      <c r="S149" s="47"/>
      <c r="T149" s="47"/>
      <c r="U149" s="47"/>
      <c r="V149" s="47"/>
      <c r="W149" s="47"/>
      <c r="X149" s="47"/>
      <c r="Y149" s="47"/>
      <c r="Z149" s="47"/>
    </row>
    <row r="150" spans="1:26" ht="15.75" customHeight="1" x14ac:dyDescent="0.25">
      <c r="A150" s="39">
        <v>3260000004</v>
      </c>
      <c r="B150" s="25" t="s">
        <v>123</v>
      </c>
      <c r="C150" s="40">
        <v>6.71</v>
      </c>
      <c r="D150" s="41" t="s">
        <v>25</v>
      </c>
      <c r="E150" s="42"/>
      <c r="F150" s="42">
        <f t="shared" si="13"/>
        <v>0</v>
      </c>
      <c r="G150" s="47"/>
      <c r="H150" s="47"/>
      <c r="I150" s="47"/>
      <c r="J150" s="47"/>
      <c r="K150" s="47"/>
      <c r="L150" s="47"/>
      <c r="M150" s="47"/>
      <c r="N150" s="47"/>
      <c r="O150" s="47"/>
      <c r="P150" s="47"/>
      <c r="Q150" s="47"/>
      <c r="R150" s="47"/>
      <c r="S150" s="47"/>
      <c r="T150" s="47"/>
      <c r="U150" s="47"/>
      <c r="V150" s="47"/>
      <c r="W150" s="47"/>
      <c r="X150" s="47"/>
      <c r="Y150" s="47"/>
      <c r="Z150" s="47"/>
    </row>
    <row r="151" spans="1:26" ht="15.75" customHeight="1" x14ac:dyDescent="0.25">
      <c r="A151" s="39">
        <v>3260000005</v>
      </c>
      <c r="B151" s="25" t="s">
        <v>124</v>
      </c>
      <c r="C151" s="40">
        <v>2.42</v>
      </c>
      <c r="D151" s="41" t="s">
        <v>27</v>
      </c>
      <c r="E151" s="42"/>
      <c r="F151" s="42">
        <f t="shared" si="13"/>
        <v>0</v>
      </c>
      <c r="G151" s="47"/>
      <c r="H151" s="47"/>
      <c r="I151" s="47"/>
      <c r="J151" s="47"/>
      <c r="K151" s="47"/>
      <c r="L151" s="47"/>
      <c r="M151" s="47"/>
      <c r="N151" s="47"/>
      <c r="O151" s="47"/>
      <c r="P151" s="47"/>
      <c r="Q151" s="47"/>
      <c r="R151" s="47"/>
      <c r="S151" s="47"/>
      <c r="T151" s="47"/>
      <c r="U151" s="47"/>
      <c r="V151" s="47"/>
      <c r="W151" s="47"/>
      <c r="X151" s="47"/>
      <c r="Y151" s="47"/>
      <c r="Z151" s="47"/>
    </row>
    <row r="152" spans="1:26" ht="15.75" customHeight="1" x14ac:dyDescent="0.25">
      <c r="A152" s="39">
        <v>3260000006</v>
      </c>
      <c r="B152" s="43" t="s">
        <v>125</v>
      </c>
      <c r="C152" s="40">
        <v>2.84</v>
      </c>
      <c r="D152" s="41" t="s">
        <v>27</v>
      </c>
      <c r="E152" s="42"/>
      <c r="F152" s="42">
        <f t="shared" si="13"/>
        <v>0</v>
      </c>
      <c r="G152" s="47"/>
      <c r="H152" s="70"/>
      <c r="I152" s="47"/>
      <c r="J152" s="47"/>
      <c r="K152" s="47"/>
      <c r="L152" s="47"/>
      <c r="M152" s="47"/>
      <c r="N152" s="47"/>
      <c r="O152" s="47"/>
      <c r="P152" s="47"/>
      <c r="Q152" s="47"/>
      <c r="R152" s="47"/>
      <c r="S152" s="47"/>
      <c r="T152" s="47"/>
      <c r="U152" s="47"/>
      <c r="V152" s="47"/>
      <c r="W152" s="47"/>
      <c r="X152" s="47"/>
      <c r="Y152" s="47"/>
      <c r="Z152" s="47"/>
    </row>
    <row r="153" spans="1:26" ht="15.75" customHeight="1" x14ac:dyDescent="0.25">
      <c r="A153" s="71">
        <v>3260000008</v>
      </c>
      <c r="B153" s="25" t="s">
        <v>126</v>
      </c>
      <c r="C153" s="40">
        <v>0.72</v>
      </c>
      <c r="D153" s="41" t="s">
        <v>25</v>
      </c>
      <c r="E153" s="42"/>
      <c r="F153" s="42">
        <f t="shared" si="13"/>
        <v>0</v>
      </c>
      <c r="G153" s="47"/>
      <c r="H153" s="47"/>
      <c r="I153" s="47"/>
      <c r="J153" s="47"/>
      <c r="K153" s="47"/>
      <c r="L153" s="47"/>
      <c r="M153" s="47"/>
      <c r="N153" s="47"/>
      <c r="O153" s="47"/>
      <c r="P153" s="47"/>
      <c r="Q153" s="47"/>
      <c r="R153" s="47"/>
      <c r="S153" s="47"/>
      <c r="T153" s="47"/>
      <c r="U153" s="47"/>
      <c r="V153" s="47"/>
      <c r="W153" s="47"/>
      <c r="X153" s="47"/>
      <c r="Y153" s="47"/>
      <c r="Z153" s="47"/>
    </row>
    <row r="154" spans="1:26" ht="15.75" customHeight="1" x14ac:dyDescent="0.25">
      <c r="A154" s="39">
        <v>327</v>
      </c>
      <c r="B154" s="25" t="s">
        <v>127</v>
      </c>
      <c r="C154" s="40"/>
      <c r="D154" s="41"/>
      <c r="E154" s="42"/>
      <c r="F154" s="42" t="str">
        <f t="shared" si="13"/>
        <v/>
      </c>
      <c r="G154" s="47"/>
      <c r="H154" s="47"/>
      <c r="I154" s="47"/>
      <c r="J154" s="47"/>
      <c r="K154" s="47"/>
      <c r="L154" s="47"/>
      <c r="M154" s="47"/>
      <c r="N154" s="47"/>
      <c r="O154" s="47"/>
      <c r="P154" s="47"/>
      <c r="Q154" s="47"/>
      <c r="R154" s="47"/>
      <c r="S154" s="47"/>
      <c r="T154" s="47"/>
      <c r="U154" s="47"/>
      <c r="V154" s="47"/>
      <c r="W154" s="47"/>
      <c r="X154" s="47"/>
      <c r="Y154" s="47"/>
      <c r="Z154" s="47"/>
    </row>
    <row r="155" spans="1:26" ht="15.75" customHeight="1" x14ac:dyDescent="0.25">
      <c r="A155" s="50">
        <v>3270000001</v>
      </c>
      <c r="B155" s="60" t="s">
        <v>128</v>
      </c>
      <c r="C155" s="52">
        <v>133.9</v>
      </c>
      <c r="D155" s="53" t="s">
        <v>25</v>
      </c>
      <c r="E155" s="54"/>
      <c r="F155" s="54">
        <f t="shared" si="13"/>
        <v>0</v>
      </c>
      <c r="G155" s="47"/>
      <c r="H155" s="47"/>
      <c r="I155" s="47"/>
      <c r="J155" s="47"/>
      <c r="K155" s="47"/>
      <c r="L155" s="47"/>
      <c r="M155" s="47"/>
      <c r="N155" s="47"/>
      <c r="O155" s="47"/>
      <c r="P155" s="47"/>
      <c r="Q155" s="47"/>
      <c r="R155" s="47"/>
      <c r="S155" s="47"/>
      <c r="T155" s="47"/>
      <c r="U155" s="47"/>
      <c r="V155" s="47"/>
      <c r="W155" s="47"/>
      <c r="X155" s="47"/>
      <c r="Y155" s="47"/>
      <c r="Z155" s="47"/>
    </row>
    <row r="156" spans="1:26" ht="15.75" customHeight="1" x14ac:dyDescent="0.25">
      <c r="A156" s="50">
        <v>3270000002</v>
      </c>
      <c r="B156" s="60" t="s">
        <v>129</v>
      </c>
      <c r="C156" s="52">
        <v>133.9</v>
      </c>
      <c r="D156" s="53" t="s">
        <v>25</v>
      </c>
      <c r="E156" s="54"/>
      <c r="F156" s="54">
        <f t="shared" si="13"/>
        <v>0</v>
      </c>
      <c r="G156" s="47"/>
      <c r="H156" s="47"/>
      <c r="I156" s="47"/>
      <c r="J156" s="47"/>
      <c r="K156" s="47"/>
      <c r="L156" s="47"/>
      <c r="M156" s="47"/>
      <c r="N156" s="47"/>
      <c r="O156" s="47"/>
      <c r="P156" s="47"/>
      <c r="Q156" s="47"/>
      <c r="R156" s="47"/>
      <c r="S156" s="47"/>
      <c r="T156" s="47"/>
      <c r="U156" s="47"/>
      <c r="V156" s="47"/>
      <c r="W156" s="47"/>
      <c r="X156" s="47"/>
      <c r="Y156" s="47"/>
      <c r="Z156" s="47"/>
    </row>
    <row r="157" spans="1:26" ht="15.75" customHeight="1" x14ac:dyDescent="0.25">
      <c r="A157" s="50">
        <v>3270000003</v>
      </c>
      <c r="B157" s="60" t="s">
        <v>130</v>
      </c>
      <c r="C157" s="52">
        <v>113.9</v>
      </c>
      <c r="D157" s="53" t="s">
        <v>25</v>
      </c>
      <c r="E157" s="54"/>
      <c r="F157" s="54">
        <f t="shared" si="13"/>
        <v>0</v>
      </c>
      <c r="G157" s="47"/>
      <c r="H157" s="47"/>
      <c r="I157" s="47"/>
      <c r="J157" s="47"/>
      <c r="K157" s="47"/>
      <c r="L157" s="47"/>
      <c r="M157" s="47"/>
      <c r="N157" s="47"/>
      <c r="O157" s="47"/>
      <c r="P157" s="47"/>
      <c r="Q157" s="47"/>
      <c r="R157" s="47"/>
      <c r="S157" s="47"/>
      <c r="T157" s="47"/>
      <c r="U157" s="47"/>
      <c r="V157" s="47"/>
      <c r="W157" s="47"/>
      <c r="X157" s="47"/>
      <c r="Y157" s="47"/>
      <c r="Z157" s="47"/>
    </row>
    <row r="158" spans="1:26" ht="15.75" customHeight="1" x14ac:dyDescent="0.25">
      <c r="A158" s="50">
        <v>3270000004</v>
      </c>
      <c r="B158" s="60" t="s">
        <v>131</v>
      </c>
      <c r="C158" s="52">
        <v>43.05</v>
      </c>
      <c r="D158" s="53" t="s">
        <v>25</v>
      </c>
      <c r="E158" s="54"/>
      <c r="F158" s="54">
        <f t="shared" si="13"/>
        <v>0</v>
      </c>
      <c r="G158" s="47"/>
      <c r="H158" s="47"/>
      <c r="I158" s="47"/>
      <c r="J158" s="47"/>
      <c r="K158" s="47"/>
      <c r="L158" s="47"/>
      <c r="M158" s="47"/>
      <c r="N158" s="47"/>
      <c r="O158" s="47"/>
      <c r="P158" s="47"/>
      <c r="Q158" s="47"/>
      <c r="R158" s="47"/>
      <c r="S158" s="47"/>
      <c r="T158" s="47"/>
      <c r="U158" s="47"/>
      <c r="V158" s="47"/>
      <c r="W158" s="47"/>
      <c r="X158" s="47"/>
      <c r="Y158" s="47"/>
      <c r="Z158" s="47"/>
    </row>
    <row r="159" spans="1:26" ht="15.75" customHeight="1" x14ac:dyDescent="0.25">
      <c r="A159" s="39">
        <v>3270000005</v>
      </c>
      <c r="B159" s="25" t="s">
        <v>132</v>
      </c>
      <c r="C159" s="40">
        <v>18.899999999999999</v>
      </c>
      <c r="D159" s="41" t="s">
        <v>25</v>
      </c>
      <c r="E159" s="42"/>
      <c r="F159" s="42">
        <f t="shared" si="13"/>
        <v>0</v>
      </c>
      <c r="G159" s="47"/>
      <c r="H159" s="47"/>
      <c r="I159" s="47"/>
      <c r="J159" s="47"/>
      <c r="K159" s="47"/>
      <c r="L159" s="47"/>
      <c r="M159" s="47"/>
      <c r="N159" s="47"/>
      <c r="O159" s="47"/>
      <c r="P159" s="47"/>
      <c r="Q159" s="47"/>
      <c r="R159" s="47"/>
      <c r="S159" s="47"/>
      <c r="T159" s="47"/>
      <c r="U159" s="47"/>
      <c r="V159" s="47"/>
      <c r="W159" s="47"/>
      <c r="X159" s="47"/>
      <c r="Y159" s="47"/>
      <c r="Z159" s="47"/>
    </row>
    <row r="160" spans="1:26" ht="15.75" customHeight="1" x14ac:dyDescent="0.25">
      <c r="A160" s="39">
        <v>3270000006</v>
      </c>
      <c r="B160" s="25" t="s">
        <v>133</v>
      </c>
      <c r="C160" s="40">
        <v>5.74</v>
      </c>
      <c r="D160" s="41" t="s">
        <v>25</v>
      </c>
      <c r="E160" s="42"/>
      <c r="F160" s="42">
        <f t="shared" si="13"/>
        <v>0</v>
      </c>
      <c r="G160" s="47"/>
      <c r="H160" s="47"/>
      <c r="I160" s="47"/>
      <c r="J160" s="47"/>
      <c r="K160" s="47"/>
      <c r="L160" s="47"/>
      <c r="M160" s="47"/>
      <c r="N160" s="47"/>
      <c r="O160" s="47"/>
      <c r="P160" s="47"/>
      <c r="Q160" s="47"/>
      <c r="R160" s="47"/>
      <c r="S160" s="47"/>
      <c r="T160" s="47"/>
      <c r="U160" s="47"/>
      <c r="V160" s="47"/>
      <c r="W160" s="47"/>
      <c r="X160" s="47"/>
      <c r="Y160" s="47"/>
      <c r="Z160" s="47"/>
    </row>
    <row r="161" spans="1:26" ht="15.75" customHeight="1" x14ac:dyDescent="0.25">
      <c r="A161" s="39">
        <v>3270000007</v>
      </c>
      <c r="B161" s="25" t="s">
        <v>134</v>
      </c>
      <c r="C161" s="40">
        <v>0.72</v>
      </c>
      <c r="D161" s="41" t="s">
        <v>25</v>
      </c>
      <c r="E161" s="42"/>
      <c r="F161" s="42">
        <f t="shared" si="13"/>
        <v>0</v>
      </c>
      <c r="G161" s="47"/>
      <c r="H161" s="47"/>
      <c r="I161" s="47"/>
      <c r="J161" s="47"/>
      <c r="K161" s="47"/>
      <c r="L161" s="47"/>
      <c r="M161" s="47"/>
      <c r="N161" s="47"/>
      <c r="O161" s="47"/>
      <c r="P161" s="47"/>
      <c r="Q161" s="47"/>
      <c r="R161" s="47"/>
      <c r="S161" s="47"/>
      <c r="T161" s="47"/>
      <c r="U161" s="47"/>
      <c r="V161" s="47"/>
      <c r="W161" s="47"/>
      <c r="X161" s="47"/>
      <c r="Y161" s="47"/>
      <c r="Z161" s="47"/>
    </row>
    <row r="162" spans="1:26" ht="15.75" customHeight="1" x14ac:dyDescent="0.25">
      <c r="A162" s="50">
        <v>3270000008</v>
      </c>
      <c r="B162" s="60" t="s">
        <v>135</v>
      </c>
      <c r="C162" s="52">
        <v>133.9</v>
      </c>
      <c r="D162" s="53" t="s">
        <v>25</v>
      </c>
      <c r="E162" s="54"/>
      <c r="F162" s="54">
        <f t="shared" si="13"/>
        <v>0</v>
      </c>
      <c r="G162" s="47"/>
      <c r="H162" s="47"/>
      <c r="I162" s="47"/>
      <c r="J162" s="47"/>
      <c r="K162" s="47"/>
      <c r="L162" s="47"/>
      <c r="M162" s="47"/>
      <c r="N162" s="47"/>
      <c r="O162" s="47"/>
      <c r="P162" s="47"/>
      <c r="Q162" s="47"/>
      <c r="R162" s="47"/>
      <c r="S162" s="47"/>
      <c r="T162" s="47"/>
      <c r="U162" s="47"/>
      <c r="V162" s="47"/>
      <c r="W162" s="47"/>
      <c r="X162" s="47"/>
      <c r="Y162" s="47"/>
      <c r="Z162" s="47"/>
    </row>
    <row r="163" spans="1:26" ht="15.75" customHeight="1" x14ac:dyDescent="0.25">
      <c r="A163" s="39">
        <v>3270000009</v>
      </c>
      <c r="B163" s="25" t="s">
        <v>136</v>
      </c>
      <c r="C163" s="40">
        <v>6.6</v>
      </c>
      <c r="D163" s="41" t="s">
        <v>27</v>
      </c>
      <c r="E163" s="42"/>
      <c r="F163" s="42">
        <f t="shared" si="13"/>
        <v>0</v>
      </c>
      <c r="G163" s="47"/>
      <c r="H163" s="47"/>
      <c r="I163" s="47"/>
      <c r="J163" s="47"/>
      <c r="K163" s="47"/>
      <c r="L163" s="47"/>
      <c r="M163" s="47"/>
      <c r="N163" s="47"/>
      <c r="O163" s="47"/>
      <c r="P163" s="47"/>
      <c r="Q163" s="47"/>
      <c r="R163" s="47"/>
      <c r="S163" s="47"/>
      <c r="T163" s="47"/>
      <c r="U163" s="47"/>
      <c r="V163" s="47"/>
      <c r="W163" s="47"/>
      <c r="X163" s="47"/>
      <c r="Y163" s="47"/>
      <c r="Z163" s="47"/>
    </row>
    <row r="164" spans="1:26" ht="15.75" customHeight="1" x14ac:dyDescent="0.25">
      <c r="A164" s="50">
        <v>3270000010</v>
      </c>
      <c r="B164" s="72" t="s">
        <v>137</v>
      </c>
      <c r="C164" s="73">
        <v>113.6</v>
      </c>
      <c r="D164" s="74" t="s">
        <v>27</v>
      </c>
      <c r="E164" s="75"/>
      <c r="F164" s="75">
        <f t="shared" si="13"/>
        <v>0</v>
      </c>
      <c r="G164" s="47"/>
      <c r="H164" s="47"/>
      <c r="I164" s="47"/>
      <c r="J164" s="47"/>
      <c r="K164" s="47"/>
      <c r="L164" s="47"/>
      <c r="M164" s="47"/>
      <c r="N164" s="47"/>
      <c r="O164" s="47"/>
      <c r="P164" s="47"/>
      <c r="Q164" s="47"/>
      <c r="R164" s="47"/>
      <c r="S164" s="47"/>
      <c r="T164" s="47"/>
      <c r="U164" s="47"/>
      <c r="V164" s="47"/>
      <c r="W164" s="47"/>
      <c r="X164" s="47"/>
      <c r="Y164" s="47"/>
      <c r="Z164" s="47"/>
    </row>
    <row r="165" spans="1:26" ht="15.75" customHeight="1" x14ac:dyDescent="0.25">
      <c r="A165" s="39">
        <v>328</v>
      </c>
      <c r="B165" s="25" t="s">
        <v>138</v>
      </c>
      <c r="C165" s="40"/>
      <c r="D165" s="41"/>
      <c r="E165" s="42"/>
      <c r="F165" s="42" t="str">
        <f t="shared" si="13"/>
        <v/>
      </c>
      <c r="G165" s="47"/>
      <c r="H165" s="47"/>
      <c r="I165" s="47"/>
      <c r="J165" s="47"/>
      <c r="K165" s="47"/>
      <c r="L165" s="47"/>
      <c r="M165" s="47"/>
      <c r="N165" s="47"/>
      <c r="O165" s="47"/>
      <c r="P165" s="47"/>
      <c r="Q165" s="47"/>
      <c r="R165" s="47"/>
      <c r="S165" s="47"/>
      <c r="T165" s="47"/>
      <c r="U165" s="47"/>
      <c r="V165" s="47"/>
      <c r="W165" s="47"/>
      <c r="X165" s="47"/>
      <c r="Y165" s="47"/>
      <c r="Z165" s="47"/>
    </row>
    <row r="166" spans="1:26" ht="15.75" customHeight="1" x14ac:dyDescent="0.25">
      <c r="A166" s="50">
        <v>3280000001</v>
      </c>
      <c r="B166" s="60" t="s">
        <v>139</v>
      </c>
      <c r="C166" s="52">
        <v>42.2</v>
      </c>
      <c r="D166" s="53" t="s">
        <v>25</v>
      </c>
      <c r="E166" s="54"/>
      <c r="F166" s="54">
        <f t="shared" si="13"/>
        <v>0</v>
      </c>
      <c r="G166" s="47"/>
      <c r="H166" s="47"/>
      <c r="I166" s="47"/>
      <c r="J166" s="47"/>
      <c r="K166" s="47"/>
      <c r="L166" s="47"/>
      <c r="M166" s="47"/>
      <c r="N166" s="47"/>
      <c r="O166" s="47"/>
      <c r="P166" s="47"/>
      <c r="Q166" s="47"/>
      <c r="R166" s="47"/>
      <c r="S166" s="47"/>
      <c r="T166" s="47"/>
      <c r="U166" s="47"/>
      <c r="V166" s="47"/>
      <c r="W166" s="47"/>
      <c r="X166" s="47"/>
      <c r="Y166" s="47"/>
      <c r="Z166" s="47"/>
    </row>
    <row r="167" spans="1:26" ht="15.75" customHeight="1" x14ac:dyDescent="0.25">
      <c r="A167" s="50">
        <v>3280000002</v>
      </c>
      <c r="B167" s="60" t="s">
        <v>140</v>
      </c>
      <c r="C167" s="52">
        <v>7.9</v>
      </c>
      <c r="D167" s="53" t="s">
        <v>25</v>
      </c>
      <c r="E167" s="54"/>
      <c r="F167" s="54">
        <f t="shared" si="13"/>
        <v>0</v>
      </c>
      <c r="G167" s="47"/>
      <c r="H167" s="47"/>
      <c r="I167" s="47"/>
      <c r="J167" s="47"/>
      <c r="K167" s="47"/>
      <c r="L167" s="47"/>
      <c r="M167" s="47"/>
      <c r="N167" s="47"/>
      <c r="O167" s="47"/>
      <c r="P167" s="47"/>
      <c r="Q167" s="47"/>
      <c r="R167" s="47"/>
      <c r="S167" s="47"/>
      <c r="T167" s="47"/>
      <c r="U167" s="47"/>
      <c r="V167" s="47"/>
      <c r="W167" s="47"/>
      <c r="X167" s="47"/>
      <c r="Y167" s="47"/>
      <c r="Z167" s="47"/>
    </row>
    <row r="168" spans="1:26" ht="15.75" customHeight="1" x14ac:dyDescent="0.25">
      <c r="A168" s="50">
        <v>3280000003</v>
      </c>
      <c r="B168" s="72" t="s">
        <v>141</v>
      </c>
      <c r="C168" s="73">
        <v>133.9</v>
      </c>
      <c r="D168" s="74" t="s">
        <v>25</v>
      </c>
      <c r="E168" s="75"/>
      <c r="F168" s="54">
        <f t="shared" si="13"/>
        <v>0</v>
      </c>
      <c r="G168" s="47"/>
      <c r="H168" s="47"/>
      <c r="I168" s="47"/>
      <c r="J168" s="47"/>
      <c r="K168" s="47"/>
      <c r="L168" s="47"/>
      <c r="M168" s="47"/>
      <c r="N168" s="47"/>
      <c r="O168" s="47"/>
      <c r="P168" s="47"/>
      <c r="Q168" s="47"/>
      <c r="R168" s="47"/>
      <c r="S168" s="47"/>
      <c r="T168" s="47"/>
      <c r="U168" s="47"/>
      <c r="V168" s="47"/>
      <c r="W168" s="47"/>
      <c r="X168" s="47"/>
      <c r="Y168" s="47"/>
      <c r="Z168" s="47"/>
    </row>
    <row r="169" spans="1:26" ht="15.75" customHeight="1" x14ac:dyDescent="0.25">
      <c r="A169" s="50">
        <v>3280000004</v>
      </c>
      <c r="B169" s="72" t="s">
        <v>142</v>
      </c>
      <c r="C169" s="73">
        <v>55.91</v>
      </c>
      <c r="D169" s="74" t="s">
        <v>27</v>
      </c>
      <c r="E169" s="75"/>
      <c r="F169" s="54">
        <f t="shared" si="13"/>
        <v>0</v>
      </c>
      <c r="G169" s="47"/>
      <c r="H169" s="47"/>
      <c r="I169" s="47"/>
      <c r="J169" s="47"/>
      <c r="K169" s="47"/>
      <c r="L169" s="47"/>
      <c r="M169" s="47"/>
      <c r="N169" s="47"/>
      <c r="O169" s="47"/>
      <c r="P169" s="47"/>
      <c r="Q169" s="47"/>
      <c r="R169" s="47"/>
      <c r="S169" s="47"/>
      <c r="T169" s="47"/>
      <c r="U169" s="47"/>
      <c r="V169" s="47"/>
      <c r="W169" s="47"/>
      <c r="X169" s="47"/>
      <c r="Y169" s="47"/>
      <c r="Z169" s="47"/>
    </row>
    <row r="170" spans="1:26" ht="15.75" customHeight="1" x14ac:dyDescent="0.25">
      <c r="A170" s="50">
        <v>3280000005</v>
      </c>
      <c r="B170" s="72" t="s">
        <v>143</v>
      </c>
      <c r="C170" s="73">
        <v>43.05</v>
      </c>
      <c r="D170" s="74" t="s">
        <v>25</v>
      </c>
      <c r="E170" s="75"/>
      <c r="F170" s="54">
        <f t="shared" si="13"/>
        <v>0</v>
      </c>
      <c r="G170" s="47"/>
      <c r="H170" s="47"/>
      <c r="I170" s="47"/>
      <c r="J170" s="47"/>
      <c r="K170" s="47"/>
      <c r="L170" s="47"/>
      <c r="M170" s="47"/>
      <c r="N170" s="47"/>
      <c r="O170" s="47"/>
      <c r="P170" s="47"/>
      <c r="Q170" s="47"/>
      <c r="R170" s="47"/>
      <c r="S170" s="47"/>
      <c r="T170" s="47"/>
      <c r="U170" s="47"/>
      <c r="V170" s="47"/>
      <c r="W170" s="47"/>
      <c r="X170" s="47"/>
      <c r="Y170" s="47"/>
      <c r="Z170" s="47"/>
    </row>
    <row r="171" spans="1:26" ht="15.75" customHeight="1" x14ac:dyDescent="0.25">
      <c r="A171" s="50">
        <v>3280000006</v>
      </c>
      <c r="B171" s="60" t="s">
        <v>144</v>
      </c>
      <c r="C171" s="52">
        <v>19.25</v>
      </c>
      <c r="D171" s="53" t="s">
        <v>27</v>
      </c>
      <c r="E171" s="54"/>
      <c r="F171" s="54">
        <f t="shared" si="13"/>
        <v>0</v>
      </c>
      <c r="G171" s="47"/>
      <c r="H171" s="47"/>
      <c r="I171" s="47"/>
      <c r="J171" s="47"/>
      <c r="K171" s="47"/>
      <c r="L171" s="47"/>
      <c r="M171" s="47"/>
      <c r="N171" s="47"/>
      <c r="O171" s="47"/>
      <c r="P171" s="47"/>
      <c r="Q171" s="47"/>
      <c r="R171" s="47"/>
      <c r="S171" s="47"/>
      <c r="T171" s="47"/>
      <c r="U171" s="47"/>
      <c r="V171" s="47"/>
      <c r="W171" s="47"/>
      <c r="X171" s="47"/>
      <c r="Y171" s="47"/>
      <c r="Z171" s="47"/>
    </row>
    <row r="172" spans="1:26" ht="15.75" customHeight="1" x14ac:dyDescent="0.25">
      <c r="A172" s="50">
        <v>3280000007</v>
      </c>
      <c r="B172" s="60" t="s">
        <v>145</v>
      </c>
      <c r="C172" s="52">
        <v>38.85</v>
      </c>
      <c r="D172" s="53" t="s">
        <v>27</v>
      </c>
      <c r="E172" s="54"/>
      <c r="F172" s="54">
        <f t="shared" si="13"/>
        <v>0</v>
      </c>
      <c r="G172" s="47"/>
      <c r="H172" s="47"/>
      <c r="I172" s="47"/>
      <c r="J172" s="47"/>
      <c r="K172" s="47"/>
      <c r="L172" s="47"/>
      <c r="M172" s="47"/>
      <c r="N172" s="47"/>
      <c r="O172" s="47"/>
      <c r="P172" s="47"/>
      <c r="Q172" s="47"/>
      <c r="R172" s="47"/>
      <c r="S172" s="47"/>
      <c r="T172" s="47"/>
      <c r="U172" s="47"/>
      <c r="V172" s="47"/>
      <c r="W172" s="47"/>
      <c r="X172" s="47"/>
      <c r="Y172" s="47"/>
      <c r="Z172" s="47"/>
    </row>
    <row r="173" spans="1:26" ht="15.75" customHeight="1" x14ac:dyDescent="0.25">
      <c r="A173" s="50">
        <v>3280000008</v>
      </c>
      <c r="B173" s="60" t="s">
        <v>146</v>
      </c>
      <c r="C173" s="52">
        <v>16.45</v>
      </c>
      <c r="D173" s="53" t="s">
        <v>27</v>
      </c>
      <c r="E173" s="54"/>
      <c r="F173" s="54">
        <f t="shared" si="13"/>
        <v>0</v>
      </c>
      <c r="G173" s="47"/>
      <c r="H173" s="47"/>
      <c r="I173" s="47"/>
      <c r="J173" s="47"/>
      <c r="K173" s="47"/>
      <c r="L173" s="47"/>
      <c r="M173" s="47"/>
      <c r="N173" s="47"/>
      <c r="O173" s="47"/>
      <c r="P173" s="47"/>
      <c r="Q173" s="47"/>
      <c r="R173" s="47"/>
      <c r="S173" s="47"/>
      <c r="T173" s="47"/>
      <c r="U173" s="47"/>
      <c r="V173" s="47"/>
      <c r="W173" s="47"/>
      <c r="X173" s="47"/>
      <c r="Y173" s="47"/>
      <c r="Z173" s="47"/>
    </row>
    <row r="174" spans="1:26" ht="15.75" customHeight="1" x14ac:dyDescent="0.25">
      <c r="A174" s="50">
        <v>3280000009</v>
      </c>
      <c r="B174" s="60" t="s">
        <v>147</v>
      </c>
      <c r="C174" s="52">
        <v>25.123000000000001</v>
      </c>
      <c r="D174" s="53" t="s">
        <v>27</v>
      </c>
      <c r="E174" s="54"/>
      <c r="F174" s="54">
        <f t="shared" si="13"/>
        <v>0</v>
      </c>
      <c r="G174" s="47"/>
      <c r="H174" s="47"/>
      <c r="I174" s="47"/>
      <c r="J174" s="47"/>
      <c r="K174" s="47"/>
      <c r="L174" s="47"/>
      <c r="M174" s="47"/>
      <c r="N174" s="47"/>
      <c r="O174" s="47"/>
      <c r="P174" s="47"/>
      <c r="Q174" s="47"/>
      <c r="R174" s="47"/>
      <c r="S174" s="47"/>
      <c r="T174" s="47"/>
      <c r="U174" s="47"/>
      <c r="V174" s="47"/>
      <c r="W174" s="47"/>
      <c r="X174" s="47"/>
      <c r="Y174" s="47"/>
      <c r="Z174" s="47"/>
    </row>
    <row r="175" spans="1:26" ht="15.75" customHeight="1" x14ac:dyDescent="0.25">
      <c r="A175" s="50">
        <v>3280000010</v>
      </c>
      <c r="B175" s="60" t="s">
        <v>148</v>
      </c>
      <c r="C175" s="52">
        <v>24.8</v>
      </c>
      <c r="D175" s="53" t="s">
        <v>27</v>
      </c>
      <c r="E175" s="54"/>
      <c r="F175" s="54">
        <f t="shared" si="13"/>
        <v>0</v>
      </c>
      <c r="G175" s="47"/>
      <c r="H175" s="47"/>
      <c r="I175" s="47"/>
      <c r="J175" s="47"/>
      <c r="K175" s="47"/>
      <c r="L175" s="47"/>
      <c r="M175" s="47"/>
      <c r="N175" s="47"/>
      <c r="O175" s="47"/>
      <c r="P175" s="47"/>
      <c r="Q175" s="47"/>
      <c r="R175" s="47"/>
      <c r="S175" s="47"/>
      <c r="T175" s="47"/>
      <c r="U175" s="47"/>
      <c r="V175" s="47"/>
      <c r="W175" s="47"/>
      <c r="X175" s="47"/>
      <c r="Y175" s="47"/>
      <c r="Z175" s="47"/>
    </row>
    <row r="176" spans="1:26" ht="15.75" customHeight="1" x14ac:dyDescent="0.25">
      <c r="A176" s="39"/>
      <c r="B176" s="25"/>
      <c r="C176" s="40"/>
      <c r="D176" s="41"/>
      <c r="E176" s="42"/>
      <c r="F176" s="42" t="str">
        <f t="shared" si="13"/>
        <v/>
      </c>
      <c r="G176" s="47"/>
      <c r="H176" s="47"/>
      <c r="I176" s="47"/>
      <c r="J176" s="47"/>
      <c r="K176" s="47"/>
      <c r="L176" s="47"/>
      <c r="M176" s="47"/>
      <c r="N176" s="47"/>
      <c r="O176" s="47"/>
      <c r="P176" s="47"/>
      <c r="Q176" s="47"/>
      <c r="R176" s="47"/>
      <c r="S176" s="47"/>
      <c r="T176" s="47"/>
      <c r="U176" s="47"/>
      <c r="V176" s="47"/>
      <c r="W176" s="47"/>
      <c r="X176" s="47"/>
      <c r="Y176" s="47"/>
      <c r="Z176" s="47"/>
    </row>
    <row r="177" spans="1:26" ht="15.75" customHeight="1" x14ac:dyDescent="0.25">
      <c r="A177" s="39"/>
      <c r="B177" s="25"/>
      <c r="C177" s="40"/>
      <c r="D177" s="41"/>
      <c r="E177" s="42"/>
      <c r="F177" s="42" t="str">
        <f t="shared" si="13"/>
        <v/>
      </c>
      <c r="G177" s="47"/>
      <c r="H177" s="47"/>
      <c r="I177" s="47"/>
      <c r="J177" s="47"/>
      <c r="K177" s="47"/>
      <c r="L177" s="47"/>
      <c r="M177" s="47"/>
      <c r="N177" s="47"/>
      <c r="O177" s="47"/>
      <c r="P177" s="47"/>
      <c r="Q177" s="47"/>
      <c r="R177" s="47"/>
      <c r="S177" s="47"/>
      <c r="T177" s="47"/>
      <c r="U177" s="47"/>
      <c r="V177" s="47"/>
      <c r="W177" s="47"/>
      <c r="X177" s="47"/>
      <c r="Y177" s="47"/>
      <c r="Z177" s="47"/>
    </row>
    <row r="178" spans="1:26" ht="15.75" customHeight="1" x14ac:dyDescent="0.25">
      <c r="A178" s="55">
        <v>33</v>
      </c>
      <c r="B178" s="56" t="s">
        <v>149</v>
      </c>
      <c r="C178" s="57"/>
      <c r="D178" s="58"/>
      <c r="E178" s="59"/>
      <c r="F178" s="59">
        <f>SUM(F179:F181)</f>
        <v>0</v>
      </c>
      <c r="G178" s="47"/>
      <c r="H178" s="47"/>
      <c r="I178" s="47"/>
      <c r="J178" s="47"/>
      <c r="K178" s="47"/>
      <c r="L178" s="47"/>
      <c r="M178" s="47"/>
      <c r="N178" s="47"/>
      <c r="O178" s="47"/>
      <c r="P178" s="47"/>
      <c r="Q178" s="47"/>
      <c r="R178" s="47"/>
      <c r="S178" s="47"/>
      <c r="T178" s="47"/>
      <c r="U178" s="47"/>
      <c r="V178" s="47"/>
      <c r="W178" s="47"/>
      <c r="X178" s="47"/>
      <c r="Y178" s="47"/>
      <c r="Z178" s="47"/>
    </row>
    <row r="179" spans="1:26" ht="15.75" customHeight="1" x14ac:dyDescent="0.25">
      <c r="A179" s="39">
        <v>336</v>
      </c>
      <c r="B179" s="25" t="s">
        <v>150</v>
      </c>
      <c r="C179" s="40"/>
      <c r="D179" s="41"/>
      <c r="E179" s="42"/>
      <c r="F179" s="42" t="str">
        <f t="shared" ref="F179:F183" si="14">IF(C179="","",C179*E179)</f>
        <v/>
      </c>
      <c r="G179" s="47"/>
      <c r="H179" s="47"/>
      <c r="I179" s="47"/>
      <c r="J179" s="47"/>
      <c r="K179" s="47"/>
      <c r="L179" s="47"/>
      <c r="M179" s="47"/>
      <c r="N179" s="47"/>
      <c r="O179" s="47"/>
      <c r="P179" s="47"/>
      <c r="Q179" s="47"/>
      <c r="R179" s="47"/>
      <c r="S179" s="47"/>
      <c r="T179" s="47"/>
      <c r="U179" s="47"/>
      <c r="V179" s="47"/>
      <c r="W179" s="47"/>
      <c r="X179" s="47"/>
      <c r="Y179" s="47"/>
      <c r="Z179" s="47"/>
    </row>
    <row r="180" spans="1:26" ht="15.75" customHeight="1" x14ac:dyDescent="0.25">
      <c r="A180" s="50">
        <v>3360000001</v>
      </c>
      <c r="B180" s="60" t="s">
        <v>151</v>
      </c>
      <c r="C180" s="52">
        <v>55.2</v>
      </c>
      <c r="D180" s="53" t="s">
        <v>25</v>
      </c>
      <c r="E180" s="75"/>
      <c r="F180" s="75">
        <f t="shared" si="14"/>
        <v>0</v>
      </c>
      <c r="G180" s="47"/>
      <c r="H180" s="47"/>
      <c r="I180" s="47"/>
      <c r="J180" s="47"/>
      <c r="K180" s="47"/>
      <c r="L180" s="47"/>
      <c r="M180" s="47"/>
      <c r="N180" s="47"/>
      <c r="O180" s="47"/>
      <c r="P180" s="47"/>
      <c r="Q180" s="47"/>
      <c r="R180" s="47"/>
      <c r="S180" s="47"/>
      <c r="T180" s="47"/>
      <c r="U180" s="47"/>
      <c r="V180" s="47"/>
      <c r="W180" s="47"/>
      <c r="X180" s="47"/>
      <c r="Y180" s="47"/>
      <c r="Z180" s="47"/>
    </row>
    <row r="181" spans="1:26" ht="15.75" customHeight="1" x14ac:dyDescent="0.25">
      <c r="A181" s="50">
        <f>+A180+1</f>
        <v>3360000002</v>
      </c>
      <c r="B181" s="60" t="s">
        <v>152</v>
      </c>
      <c r="C181" s="52">
        <v>55.2</v>
      </c>
      <c r="D181" s="53" t="s">
        <v>54</v>
      </c>
      <c r="E181" s="75"/>
      <c r="F181" s="75">
        <f t="shared" si="14"/>
        <v>0</v>
      </c>
      <c r="G181" s="47"/>
      <c r="H181" s="47"/>
      <c r="I181" s="47"/>
      <c r="J181" s="47"/>
      <c r="K181" s="47"/>
      <c r="L181" s="47"/>
      <c r="M181" s="47"/>
      <c r="N181" s="47"/>
      <c r="O181" s="47"/>
      <c r="P181" s="47"/>
      <c r="Q181" s="47"/>
      <c r="R181" s="47"/>
      <c r="S181" s="47"/>
      <c r="T181" s="47"/>
      <c r="U181" s="47"/>
      <c r="V181" s="47"/>
      <c r="W181" s="47"/>
      <c r="X181" s="47"/>
      <c r="Y181" s="47"/>
      <c r="Z181" s="47"/>
    </row>
    <row r="182" spans="1:26" ht="15.75" customHeight="1" x14ac:dyDescent="0.25">
      <c r="A182" s="39"/>
      <c r="B182" s="25"/>
      <c r="C182" s="40"/>
      <c r="D182" s="41"/>
      <c r="E182" s="42"/>
      <c r="F182" s="42" t="str">
        <f t="shared" si="14"/>
        <v/>
      </c>
      <c r="G182" s="47"/>
      <c r="H182" s="47"/>
      <c r="I182" s="47"/>
      <c r="J182" s="47"/>
      <c r="K182" s="47"/>
      <c r="L182" s="47"/>
      <c r="M182" s="47"/>
      <c r="N182" s="47"/>
      <c r="O182" s="47"/>
      <c r="P182" s="47"/>
      <c r="Q182" s="47"/>
      <c r="R182" s="47"/>
      <c r="S182" s="47"/>
      <c r="T182" s="47"/>
      <c r="U182" s="47"/>
      <c r="V182" s="47"/>
      <c r="W182" s="47"/>
      <c r="X182" s="47"/>
      <c r="Y182" s="47"/>
      <c r="Z182" s="47"/>
    </row>
    <row r="183" spans="1:26" ht="15.75" customHeight="1" x14ac:dyDescent="0.25">
      <c r="A183" s="39"/>
      <c r="B183" s="25"/>
      <c r="C183" s="40"/>
      <c r="D183" s="41"/>
      <c r="E183" s="42"/>
      <c r="F183" s="42" t="str">
        <f t="shared" si="14"/>
        <v/>
      </c>
      <c r="G183" s="47"/>
      <c r="H183" s="47"/>
      <c r="I183" s="47"/>
      <c r="J183" s="47"/>
      <c r="K183" s="47"/>
      <c r="L183" s="47"/>
      <c r="M183" s="47"/>
      <c r="N183" s="47"/>
      <c r="O183" s="47"/>
      <c r="P183" s="47"/>
      <c r="Q183" s="47"/>
      <c r="R183" s="47"/>
      <c r="S183" s="47"/>
      <c r="T183" s="47"/>
      <c r="U183" s="47"/>
      <c r="V183" s="47"/>
      <c r="W183" s="47"/>
      <c r="X183" s="47"/>
      <c r="Y183" s="47"/>
      <c r="Z183" s="47"/>
    </row>
    <row r="184" spans="1:26" ht="15.75" customHeight="1" x14ac:dyDescent="0.25">
      <c r="A184" s="55">
        <v>34</v>
      </c>
      <c r="B184" s="56" t="s">
        <v>153</v>
      </c>
      <c r="C184" s="57"/>
      <c r="D184" s="58"/>
      <c r="E184" s="59"/>
      <c r="F184" s="59">
        <f>SUM(F185:F186)</f>
        <v>0</v>
      </c>
      <c r="G184" s="47"/>
      <c r="H184" s="47"/>
      <c r="I184" s="47"/>
      <c r="J184" s="47"/>
      <c r="K184" s="47"/>
      <c r="L184" s="47"/>
      <c r="M184" s="47"/>
      <c r="N184" s="47"/>
      <c r="O184" s="47"/>
      <c r="P184" s="47"/>
      <c r="Q184" s="47"/>
      <c r="R184" s="47"/>
      <c r="S184" s="47"/>
      <c r="T184" s="47"/>
      <c r="U184" s="47"/>
      <c r="V184" s="47"/>
      <c r="W184" s="47"/>
      <c r="X184" s="47"/>
      <c r="Y184" s="47"/>
      <c r="Z184" s="47"/>
    </row>
    <row r="185" spans="1:26" ht="15.75" customHeight="1" x14ac:dyDescent="0.25">
      <c r="A185" s="39">
        <v>3420000001</v>
      </c>
      <c r="B185" s="43" t="s">
        <v>154</v>
      </c>
      <c r="C185" s="41">
        <v>1</v>
      </c>
      <c r="D185" s="41" t="s">
        <v>12</v>
      </c>
      <c r="E185" s="42"/>
      <c r="F185" s="42">
        <f>IF(C185="","",C185*E185)</f>
        <v>0</v>
      </c>
      <c r="G185" s="47"/>
      <c r="H185" s="47"/>
      <c r="I185" s="47"/>
      <c r="J185" s="47"/>
      <c r="K185" s="47"/>
      <c r="L185" s="47"/>
      <c r="M185" s="47"/>
      <c r="N185" s="47"/>
      <c r="O185" s="47"/>
      <c r="P185" s="47"/>
      <c r="Q185" s="47"/>
      <c r="R185" s="47"/>
      <c r="S185" s="47"/>
      <c r="T185" s="47"/>
      <c r="U185" s="47"/>
      <c r="V185" s="47"/>
      <c r="W185" s="47"/>
      <c r="X185" s="47"/>
      <c r="Y185" s="47"/>
      <c r="Z185" s="47"/>
    </row>
    <row r="186" spans="1:26" ht="15.75" customHeight="1" x14ac:dyDescent="0.25">
      <c r="A186" s="39"/>
      <c r="B186" s="25"/>
      <c r="C186" s="40"/>
      <c r="D186" s="41"/>
      <c r="E186" s="42"/>
      <c r="F186" s="42"/>
      <c r="G186" s="47"/>
      <c r="H186" s="47"/>
      <c r="I186" s="47"/>
      <c r="J186" s="47"/>
      <c r="K186" s="47"/>
      <c r="L186" s="47"/>
      <c r="M186" s="47"/>
      <c r="N186" s="47"/>
      <c r="O186" s="47"/>
      <c r="P186" s="47"/>
      <c r="Q186" s="47"/>
      <c r="R186" s="47"/>
      <c r="S186" s="47"/>
      <c r="T186" s="47"/>
      <c r="U186" s="47"/>
      <c r="V186" s="47"/>
      <c r="W186" s="47"/>
      <c r="X186" s="47"/>
      <c r="Y186" s="47"/>
      <c r="Z186" s="47"/>
    </row>
    <row r="187" spans="1:26" ht="15.75" customHeight="1" x14ac:dyDescent="0.25">
      <c r="A187" s="61"/>
      <c r="B187" s="62"/>
      <c r="C187" s="63"/>
      <c r="D187" s="64"/>
      <c r="E187" s="65"/>
      <c r="F187" s="65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25">
      <c r="A188" s="19">
        <v>4</v>
      </c>
      <c r="B188" s="20" t="s">
        <v>155</v>
      </c>
      <c r="C188" s="44"/>
      <c r="D188" s="22"/>
      <c r="E188" s="23"/>
      <c r="F188" s="23">
        <f>SUM(F189:F267)/2</f>
        <v>0</v>
      </c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25">
      <c r="A189" s="39"/>
      <c r="B189" s="25"/>
      <c r="C189" s="40"/>
      <c r="D189" s="41"/>
      <c r="E189" s="42"/>
      <c r="F189" s="42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25">
      <c r="A190" s="39"/>
      <c r="B190" s="25"/>
      <c r="C190" s="40"/>
      <c r="D190" s="41"/>
      <c r="E190" s="42"/>
      <c r="F190" s="42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25">
      <c r="A191" s="29">
        <v>41</v>
      </c>
      <c r="B191" s="30" t="s">
        <v>156</v>
      </c>
      <c r="C191" s="63"/>
      <c r="D191" s="64"/>
      <c r="E191" s="65"/>
      <c r="F191" s="33">
        <f>SUM(F192:F193)</f>
        <v>0</v>
      </c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25">
      <c r="A192" s="61">
        <v>415</v>
      </c>
      <c r="B192" s="62" t="s">
        <v>157</v>
      </c>
      <c r="C192" s="63"/>
      <c r="D192" s="64"/>
      <c r="E192" s="65"/>
      <c r="F192" s="65" t="str">
        <f t="shared" ref="F192:F193" si="15">IF(C192="","",C192*E192)</f>
        <v/>
      </c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25">
      <c r="A193" s="61">
        <v>4150000001</v>
      </c>
      <c r="B193" s="76" t="s">
        <v>158</v>
      </c>
      <c r="C193" s="63">
        <v>2</v>
      </c>
      <c r="D193" s="64" t="s">
        <v>12</v>
      </c>
      <c r="E193" s="65"/>
      <c r="F193" s="65">
        <f t="shared" si="15"/>
        <v>0</v>
      </c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25">
      <c r="A194" s="61"/>
      <c r="B194" s="62"/>
      <c r="C194" s="63"/>
      <c r="D194" s="64"/>
      <c r="E194" s="65"/>
      <c r="F194" s="65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25">
      <c r="A195" s="61"/>
      <c r="B195" s="62"/>
      <c r="C195" s="63"/>
      <c r="D195" s="64"/>
      <c r="E195" s="65"/>
      <c r="F195" s="65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25">
      <c r="A196" s="55">
        <v>42</v>
      </c>
      <c r="B196" s="77" t="s">
        <v>159</v>
      </c>
      <c r="C196" s="57"/>
      <c r="D196" s="58"/>
      <c r="E196" s="59"/>
      <c r="F196" s="59">
        <f>SUM(F197:F209)</f>
        <v>0</v>
      </c>
      <c r="G196" s="47"/>
      <c r="H196" s="78" t="s">
        <v>160</v>
      </c>
      <c r="I196" s="47"/>
      <c r="J196" s="47"/>
      <c r="K196" s="47"/>
      <c r="L196" s="47"/>
      <c r="M196" s="47"/>
      <c r="N196" s="47"/>
      <c r="O196" s="47"/>
      <c r="P196" s="47"/>
      <c r="Q196" s="47"/>
      <c r="R196" s="47"/>
      <c r="S196" s="47"/>
      <c r="T196" s="47"/>
      <c r="U196" s="47"/>
      <c r="V196" s="47"/>
      <c r="W196" s="47"/>
      <c r="X196" s="47"/>
      <c r="Y196" s="47"/>
      <c r="Z196" s="47"/>
    </row>
    <row r="197" spans="1:26" ht="15.75" customHeight="1" x14ac:dyDescent="0.25">
      <c r="A197" s="39">
        <v>421</v>
      </c>
      <c r="B197" s="25" t="s">
        <v>161</v>
      </c>
      <c r="C197" s="40"/>
      <c r="D197" s="41"/>
      <c r="E197" s="42"/>
      <c r="F197" s="42" t="str">
        <f t="shared" ref="F197:F207" si="16">IF(C197="","",C197*E197)</f>
        <v/>
      </c>
      <c r="G197" s="47"/>
      <c r="H197" s="47"/>
      <c r="I197" s="47"/>
      <c r="J197" s="47"/>
      <c r="K197" s="47"/>
      <c r="L197" s="47"/>
      <c r="M197" s="47"/>
      <c r="N197" s="47"/>
      <c r="O197" s="47"/>
      <c r="P197" s="47"/>
      <c r="Q197" s="47"/>
      <c r="R197" s="47"/>
      <c r="S197" s="47"/>
      <c r="T197" s="47"/>
      <c r="U197" s="47"/>
      <c r="V197" s="47"/>
      <c r="W197" s="47"/>
      <c r="X197" s="47"/>
      <c r="Y197" s="47"/>
      <c r="Z197" s="47"/>
    </row>
    <row r="198" spans="1:26" ht="15.75" customHeight="1" x14ac:dyDescent="0.25">
      <c r="A198" s="50">
        <v>4210000001</v>
      </c>
      <c r="B198" s="60" t="s">
        <v>162</v>
      </c>
      <c r="C198" s="52">
        <v>24.8</v>
      </c>
      <c r="D198" s="53" t="s">
        <v>27</v>
      </c>
      <c r="E198" s="54"/>
      <c r="F198" s="54">
        <f t="shared" si="16"/>
        <v>0</v>
      </c>
      <c r="G198" s="47"/>
      <c r="H198" s="47"/>
      <c r="I198" s="47"/>
      <c r="J198" s="47"/>
      <c r="K198" s="47"/>
      <c r="L198" s="47"/>
      <c r="M198" s="47"/>
      <c r="N198" s="47"/>
      <c r="O198" s="47"/>
      <c r="P198" s="47"/>
      <c r="Q198" s="47"/>
      <c r="R198" s="47"/>
      <c r="S198" s="47"/>
      <c r="T198" s="47"/>
      <c r="U198" s="47"/>
      <c r="V198" s="47"/>
      <c r="W198" s="47"/>
      <c r="X198" s="47"/>
      <c r="Y198" s="47"/>
      <c r="Z198" s="47"/>
    </row>
    <row r="199" spans="1:26" ht="15.75" customHeight="1" x14ac:dyDescent="0.25">
      <c r="A199" s="50">
        <v>4210000002</v>
      </c>
      <c r="B199" s="60" t="s">
        <v>163</v>
      </c>
      <c r="C199" s="52">
        <v>24.8</v>
      </c>
      <c r="D199" s="53" t="s">
        <v>27</v>
      </c>
      <c r="E199" s="54"/>
      <c r="F199" s="54">
        <f t="shared" si="16"/>
        <v>0</v>
      </c>
      <c r="G199" s="47"/>
      <c r="H199" s="47"/>
      <c r="I199" s="47"/>
      <c r="J199" s="47"/>
      <c r="K199" s="47"/>
      <c r="L199" s="47"/>
      <c r="M199" s="47"/>
      <c r="N199" s="47"/>
      <c r="O199" s="47"/>
      <c r="P199" s="47"/>
      <c r="Q199" s="47"/>
      <c r="R199" s="47"/>
      <c r="S199" s="47"/>
      <c r="T199" s="47"/>
      <c r="U199" s="47"/>
      <c r="V199" s="47"/>
      <c r="W199" s="47"/>
      <c r="X199" s="47"/>
      <c r="Y199" s="47"/>
      <c r="Z199" s="47"/>
    </row>
    <row r="200" spans="1:26" ht="15.75" customHeight="1" x14ac:dyDescent="0.25">
      <c r="A200" s="39">
        <v>426</v>
      </c>
      <c r="B200" s="25" t="s">
        <v>164</v>
      </c>
      <c r="C200" s="40"/>
      <c r="D200" s="41"/>
      <c r="E200" s="42"/>
      <c r="F200" s="42" t="str">
        <f t="shared" si="16"/>
        <v/>
      </c>
      <c r="G200" s="47"/>
      <c r="H200" s="47"/>
      <c r="I200" s="47"/>
      <c r="J200" s="47"/>
      <c r="K200" s="47"/>
      <c r="L200" s="47"/>
      <c r="M200" s="47"/>
      <c r="N200" s="47"/>
      <c r="O200" s="47"/>
      <c r="P200" s="47"/>
      <c r="Q200" s="47"/>
      <c r="R200" s="47"/>
      <c r="S200" s="47"/>
      <c r="T200" s="47"/>
      <c r="U200" s="47"/>
      <c r="V200" s="47"/>
      <c r="W200" s="47"/>
      <c r="X200" s="47"/>
      <c r="Y200" s="47"/>
      <c r="Z200" s="47"/>
    </row>
    <row r="201" spans="1:26" ht="15.75" customHeight="1" x14ac:dyDescent="0.25">
      <c r="A201" s="50">
        <v>4220000001</v>
      </c>
      <c r="B201" s="72" t="s">
        <v>165</v>
      </c>
      <c r="C201" s="79">
        <v>3</v>
      </c>
      <c r="D201" s="53" t="s">
        <v>12</v>
      </c>
      <c r="E201" s="54"/>
      <c r="F201" s="54">
        <f t="shared" si="16"/>
        <v>0</v>
      </c>
      <c r="G201" s="47"/>
      <c r="H201" s="47"/>
      <c r="I201" s="47"/>
      <c r="J201" s="47"/>
      <c r="K201" s="47"/>
      <c r="L201" s="47"/>
      <c r="M201" s="47"/>
      <c r="N201" s="47"/>
      <c r="O201" s="47"/>
      <c r="P201" s="47"/>
      <c r="Q201" s="47"/>
      <c r="R201" s="47"/>
      <c r="S201" s="47"/>
      <c r="T201" s="47"/>
      <c r="U201" s="47"/>
      <c r="V201" s="47"/>
      <c r="W201" s="47"/>
      <c r="X201" s="47"/>
      <c r="Y201" s="47"/>
      <c r="Z201" s="47"/>
    </row>
    <row r="202" spans="1:26" ht="15.75" customHeight="1" x14ac:dyDescent="0.25">
      <c r="A202" s="50">
        <v>4220000002</v>
      </c>
      <c r="B202" s="72" t="s">
        <v>166</v>
      </c>
      <c r="C202" s="79">
        <v>5</v>
      </c>
      <c r="D202" s="53" t="s">
        <v>12</v>
      </c>
      <c r="E202" s="54"/>
      <c r="F202" s="54">
        <f t="shared" si="16"/>
        <v>0</v>
      </c>
      <c r="G202" s="47"/>
      <c r="H202" s="47"/>
      <c r="I202" s="47"/>
      <c r="J202" s="47"/>
      <c r="K202" s="47"/>
      <c r="L202" s="47"/>
      <c r="M202" s="47"/>
      <c r="N202" s="47"/>
      <c r="O202" s="47"/>
      <c r="P202" s="47"/>
      <c r="Q202" s="47"/>
      <c r="R202" s="47"/>
      <c r="S202" s="47"/>
      <c r="T202" s="47"/>
      <c r="U202" s="47"/>
      <c r="V202" s="47"/>
      <c r="W202" s="47"/>
      <c r="X202" s="47"/>
      <c r="Y202" s="47"/>
      <c r="Z202" s="47"/>
    </row>
    <row r="203" spans="1:26" ht="15.75" customHeight="1" x14ac:dyDescent="0.25">
      <c r="A203" s="50">
        <v>4220000003</v>
      </c>
      <c r="B203" s="72" t="s">
        <v>167</v>
      </c>
      <c r="C203" s="79">
        <v>10</v>
      </c>
      <c r="D203" s="53" t="s">
        <v>12</v>
      </c>
      <c r="E203" s="54"/>
      <c r="F203" s="54">
        <f t="shared" si="16"/>
        <v>0</v>
      </c>
      <c r="G203" s="47"/>
      <c r="H203" s="47"/>
      <c r="I203" s="47"/>
      <c r="J203" s="47"/>
      <c r="K203" s="47"/>
      <c r="L203" s="47"/>
      <c r="M203" s="47"/>
      <c r="N203" s="47"/>
      <c r="O203" s="47"/>
      <c r="P203" s="47"/>
      <c r="Q203" s="47"/>
      <c r="R203" s="47"/>
      <c r="S203" s="47"/>
      <c r="T203" s="47"/>
      <c r="U203" s="47"/>
      <c r="V203" s="47"/>
      <c r="W203" s="47"/>
      <c r="X203" s="47"/>
      <c r="Y203" s="47"/>
      <c r="Z203" s="47"/>
    </row>
    <row r="204" spans="1:26" ht="15.75" customHeight="1" x14ac:dyDescent="0.25">
      <c r="A204" s="50">
        <v>4220000004</v>
      </c>
      <c r="B204" s="72" t="s">
        <v>168</v>
      </c>
      <c r="C204" s="52">
        <v>4</v>
      </c>
      <c r="D204" s="53" t="s">
        <v>12</v>
      </c>
      <c r="E204" s="54"/>
      <c r="F204" s="54">
        <f t="shared" si="16"/>
        <v>0</v>
      </c>
      <c r="G204" s="47"/>
      <c r="H204" s="47"/>
      <c r="I204" s="47"/>
      <c r="J204" s="47"/>
      <c r="K204" s="47"/>
      <c r="L204" s="47"/>
      <c r="M204" s="47"/>
      <c r="N204" s="47"/>
      <c r="O204" s="47"/>
      <c r="P204" s="47"/>
      <c r="Q204" s="47"/>
      <c r="R204" s="47"/>
      <c r="S204" s="47"/>
      <c r="T204" s="47"/>
      <c r="U204" s="47"/>
      <c r="V204" s="47"/>
      <c r="W204" s="47"/>
      <c r="X204" s="47"/>
      <c r="Y204" s="47"/>
      <c r="Z204" s="47"/>
    </row>
    <row r="205" spans="1:26" ht="15.75" customHeight="1" x14ac:dyDescent="0.25">
      <c r="A205" s="50">
        <v>4220000005</v>
      </c>
      <c r="B205" s="72" t="s">
        <v>169</v>
      </c>
      <c r="C205" s="79">
        <v>1</v>
      </c>
      <c r="D205" s="53" t="s">
        <v>12</v>
      </c>
      <c r="E205" s="54"/>
      <c r="F205" s="54">
        <f t="shared" si="16"/>
        <v>0</v>
      </c>
      <c r="G205" s="47"/>
      <c r="H205" s="47"/>
      <c r="I205" s="47"/>
      <c r="J205" s="47"/>
      <c r="K205" s="47"/>
      <c r="L205" s="47"/>
      <c r="M205" s="47"/>
      <c r="N205" s="47"/>
      <c r="O205" s="47"/>
      <c r="P205" s="47"/>
      <c r="Q205" s="47"/>
      <c r="R205" s="47"/>
      <c r="S205" s="47"/>
      <c r="T205" s="47"/>
      <c r="U205" s="47"/>
      <c r="V205" s="47"/>
      <c r="W205" s="47"/>
      <c r="X205" s="47"/>
      <c r="Y205" s="47"/>
      <c r="Z205" s="47"/>
    </row>
    <row r="206" spans="1:26" ht="15.75" customHeight="1" x14ac:dyDescent="0.25">
      <c r="A206" s="50">
        <v>4220000006</v>
      </c>
      <c r="B206" s="72" t="s">
        <v>170</v>
      </c>
      <c r="C206" s="79">
        <v>2</v>
      </c>
      <c r="D206" s="53" t="s">
        <v>12</v>
      </c>
      <c r="E206" s="54"/>
      <c r="F206" s="54">
        <f t="shared" si="16"/>
        <v>0</v>
      </c>
      <c r="G206" s="47"/>
      <c r="H206" s="47"/>
      <c r="I206" s="47"/>
      <c r="J206" s="47"/>
      <c r="K206" s="47"/>
      <c r="L206" s="47"/>
      <c r="M206" s="47"/>
      <c r="N206" s="47"/>
      <c r="O206" s="47"/>
      <c r="P206" s="47"/>
      <c r="Q206" s="47"/>
      <c r="R206" s="47"/>
      <c r="S206" s="47"/>
      <c r="T206" s="47"/>
      <c r="U206" s="47"/>
      <c r="V206" s="47"/>
      <c r="W206" s="47"/>
      <c r="X206" s="47"/>
      <c r="Y206" s="47"/>
      <c r="Z206" s="47"/>
    </row>
    <row r="207" spans="1:26" ht="15.75" customHeight="1" x14ac:dyDescent="0.25">
      <c r="A207" s="50">
        <v>4220000007</v>
      </c>
      <c r="B207" s="80" t="s">
        <v>171</v>
      </c>
      <c r="C207" s="79">
        <v>23.44</v>
      </c>
      <c r="D207" s="53" t="s">
        <v>25</v>
      </c>
      <c r="E207" s="54"/>
      <c r="F207" s="54">
        <f t="shared" si="16"/>
        <v>0</v>
      </c>
      <c r="G207" s="47"/>
      <c r="H207" s="47"/>
      <c r="I207" s="47"/>
      <c r="J207" s="47"/>
      <c r="K207" s="47"/>
      <c r="L207" s="47"/>
      <c r="M207" s="47"/>
      <c r="N207" s="47"/>
      <c r="O207" s="47"/>
      <c r="P207" s="47"/>
      <c r="Q207" s="47"/>
      <c r="R207" s="47"/>
      <c r="S207" s="47"/>
      <c r="T207" s="47"/>
      <c r="U207" s="47"/>
      <c r="V207" s="47"/>
      <c r="W207" s="47"/>
      <c r="X207" s="47"/>
      <c r="Y207" s="47"/>
      <c r="Z207" s="47"/>
    </row>
    <row r="208" spans="1:26" ht="15.75" customHeight="1" x14ac:dyDescent="0.25">
      <c r="A208" s="39"/>
      <c r="B208" s="81"/>
      <c r="C208" s="82"/>
      <c r="D208" s="41"/>
      <c r="E208" s="42"/>
      <c r="F208" s="42"/>
      <c r="G208" s="47"/>
      <c r="H208" s="47"/>
      <c r="I208" s="47"/>
      <c r="J208" s="47"/>
      <c r="K208" s="47"/>
      <c r="L208" s="47"/>
      <c r="M208" s="47"/>
      <c r="N208" s="47"/>
      <c r="O208" s="47"/>
      <c r="P208" s="47"/>
      <c r="Q208" s="47"/>
      <c r="R208" s="47"/>
      <c r="S208" s="47"/>
      <c r="T208" s="47"/>
      <c r="U208" s="47"/>
      <c r="V208" s="47"/>
      <c r="W208" s="47"/>
      <c r="X208" s="47"/>
      <c r="Y208" s="47"/>
      <c r="Z208" s="47"/>
    </row>
    <row r="209" spans="1:26" ht="15.75" customHeight="1" x14ac:dyDescent="0.25">
      <c r="A209" s="39"/>
      <c r="B209" s="81"/>
      <c r="C209" s="82"/>
      <c r="D209" s="41"/>
      <c r="E209" s="42"/>
      <c r="F209" s="42"/>
      <c r="G209" s="47"/>
      <c r="H209" s="47"/>
      <c r="I209" s="47"/>
      <c r="J209" s="47"/>
      <c r="K209" s="47"/>
      <c r="L209" s="47"/>
      <c r="M209" s="47"/>
      <c r="N209" s="47"/>
      <c r="O209" s="47"/>
      <c r="P209" s="47"/>
      <c r="Q209" s="47"/>
      <c r="R209" s="47"/>
      <c r="S209" s="47"/>
      <c r="T209" s="47"/>
      <c r="U209" s="47"/>
      <c r="V209" s="47"/>
      <c r="W209" s="47"/>
      <c r="X209" s="47"/>
      <c r="Y209" s="47"/>
      <c r="Z209" s="47"/>
    </row>
    <row r="210" spans="1:26" ht="15.75" customHeight="1" x14ac:dyDescent="0.25">
      <c r="A210" s="55">
        <v>43</v>
      </c>
      <c r="B210" s="56" t="s">
        <v>172</v>
      </c>
      <c r="C210" s="57"/>
      <c r="D210" s="58"/>
      <c r="E210" s="59"/>
      <c r="F210" s="59">
        <f>SUM(F211:F220)</f>
        <v>0</v>
      </c>
      <c r="G210" s="47"/>
      <c r="H210" s="47"/>
      <c r="I210" s="47"/>
      <c r="J210" s="47"/>
      <c r="K210" s="47"/>
      <c r="L210" s="47"/>
      <c r="M210" s="47"/>
      <c r="N210" s="47"/>
      <c r="O210" s="47"/>
      <c r="P210" s="47"/>
      <c r="Q210" s="47"/>
      <c r="R210" s="47"/>
      <c r="S210" s="47"/>
      <c r="T210" s="47"/>
      <c r="U210" s="47"/>
      <c r="V210" s="47"/>
      <c r="W210" s="47"/>
      <c r="X210" s="47"/>
      <c r="Y210" s="47"/>
      <c r="Z210" s="47"/>
    </row>
    <row r="211" spans="1:26" ht="15.75" customHeight="1" x14ac:dyDescent="0.25">
      <c r="A211" s="39">
        <v>431</v>
      </c>
      <c r="B211" s="25" t="s">
        <v>173</v>
      </c>
      <c r="C211" s="40"/>
      <c r="D211" s="41"/>
      <c r="E211" s="42"/>
      <c r="F211" s="42" t="str">
        <f t="shared" ref="F211:F220" si="17">IF(C211="","",C211*E211)</f>
        <v/>
      </c>
      <c r="G211" s="47"/>
      <c r="H211" s="47"/>
      <c r="I211" s="47"/>
      <c r="J211" s="47"/>
      <c r="K211" s="47"/>
      <c r="L211" s="47"/>
      <c r="M211" s="47"/>
      <c r="N211" s="47"/>
      <c r="O211" s="47"/>
      <c r="P211" s="47"/>
      <c r="Q211" s="47"/>
      <c r="R211" s="47"/>
      <c r="S211" s="47"/>
      <c r="T211" s="47"/>
      <c r="U211" s="47"/>
      <c r="V211" s="47"/>
      <c r="W211" s="47"/>
      <c r="X211" s="47"/>
      <c r="Y211" s="47"/>
      <c r="Z211" s="47"/>
    </row>
    <row r="212" spans="1:26" ht="15.75" customHeight="1" x14ac:dyDescent="0.25">
      <c r="A212" s="39">
        <v>4310000001</v>
      </c>
      <c r="B212" s="25" t="s">
        <v>174</v>
      </c>
      <c r="C212" s="40">
        <v>3</v>
      </c>
      <c r="D212" s="41" t="s">
        <v>12</v>
      </c>
      <c r="E212" s="42"/>
      <c r="F212" s="42">
        <f t="shared" si="17"/>
        <v>0</v>
      </c>
      <c r="G212" s="47"/>
      <c r="H212" s="47"/>
      <c r="I212" s="47"/>
      <c r="J212" s="47"/>
      <c r="K212" s="47"/>
      <c r="L212" s="47"/>
      <c r="M212" s="47"/>
      <c r="N212" s="47"/>
      <c r="O212" s="47"/>
      <c r="P212" s="47"/>
      <c r="Q212" s="47"/>
      <c r="R212" s="47"/>
      <c r="S212" s="47"/>
      <c r="T212" s="47"/>
      <c r="U212" s="47"/>
      <c r="V212" s="47"/>
      <c r="W212" s="47"/>
      <c r="X212" s="47"/>
      <c r="Y212" s="47"/>
      <c r="Z212" s="47"/>
    </row>
    <row r="213" spans="1:26" ht="15.75" customHeight="1" x14ac:dyDescent="0.25">
      <c r="A213" s="39">
        <v>4310000002</v>
      </c>
      <c r="B213" s="25" t="s">
        <v>175</v>
      </c>
      <c r="C213" s="40">
        <v>3</v>
      </c>
      <c r="D213" s="41" t="s">
        <v>12</v>
      </c>
      <c r="E213" s="42"/>
      <c r="F213" s="42">
        <f t="shared" si="17"/>
        <v>0</v>
      </c>
      <c r="G213" s="47"/>
      <c r="H213" s="47"/>
      <c r="I213" s="47"/>
      <c r="J213" s="47"/>
      <c r="K213" s="47"/>
      <c r="L213" s="47"/>
      <c r="M213" s="47"/>
      <c r="N213" s="47"/>
      <c r="O213" s="47"/>
      <c r="P213" s="47"/>
      <c r="Q213" s="47"/>
      <c r="R213" s="47"/>
      <c r="S213" s="47"/>
      <c r="T213" s="47"/>
      <c r="U213" s="47"/>
      <c r="V213" s="47"/>
      <c r="W213" s="47"/>
      <c r="X213" s="47"/>
      <c r="Y213" s="47"/>
      <c r="Z213" s="47"/>
    </row>
    <row r="214" spans="1:26" ht="15.75" customHeight="1" x14ac:dyDescent="0.25">
      <c r="A214" s="39">
        <v>433</v>
      </c>
      <c r="B214" s="25" t="s">
        <v>176</v>
      </c>
      <c r="C214" s="40"/>
      <c r="D214" s="41"/>
      <c r="E214" s="42"/>
      <c r="F214" s="42" t="str">
        <f t="shared" si="17"/>
        <v/>
      </c>
      <c r="G214" s="47"/>
      <c r="H214" s="47"/>
      <c r="I214" s="47"/>
      <c r="J214" s="47"/>
      <c r="K214" s="47"/>
      <c r="L214" s="47"/>
      <c r="M214" s="47"/>
      <c r="N214" s="47"/>
      <c r="O214" s="47"/>
      <c r="P214" s="47"/>
      <c r="Q214" s="47"/>
      <c r="R214" s="47"/>
      <c r="S214" s="47"/>
      <c r="T214" s="47"/>
      <c r="U214" s="47"/>
      <c r="V214" s="47"/>
      <c r="W214" s="47"/>
      <c r="X214" s="47"/>
      <c r="Y214" s="47"/>
      <c r="Z214" s="47"/>
    </row>
    <row r="215" spans="1:26" ht="15.75" customHeight="1" x14ac:dyDescent="0.25">
      <c r="A215" s="50">
        <v>4330000001</v>
      </c>
      <c r="B215" s="60" t="s">
        <v>177</v>
      </c>
      <c r="C215" s="52">
        <v>1</v>
      </c>
      <c r="D215" s="53" t="s">
        <v>12</v>
      </c>
      <c r="E215" s="54"/>
      <c r="F215" s="54">
        <f t="shared" si="17"/>
        <v>0</v>
      </c>
      <c r="G215" s="47"/>
      <c r="H215" s="47"/>
      <c r="I215" s="47"/>
      <c r="J215" s="47"/>
      <c r="K215" s="47"/>
      <c r="L215" s="47"/>
      <c r="M215" s="47"/>
      <c r="N215" s="47"/>
      <c r="O215" s="47"/>
      <c r="P215" s="47"/>
      <c r="Q215" s="47"/>
      <c r="R215" s="47"/>
      <c r="S215" s="47"/>
      <c r="T215" s="47"/>
      <c r="U215" s="47"/>
      <c r="V215" s="47"/>
      <c r="W215" s="47"/>
      <c r="X215" s="47"/>
      <c r="Y215" s="47"/>
      <c r="Z215" s="47"/>
    </row>
    <row r="216" spans="1:26" ht="15.75" customHeight="1" x14ac:dyDescent="0.25">
      <c r="A216" s="50">
        <v>436</v>
      </c>
      <c r="B216" s="60" t="s">
        <v>178</v>
      </c>
      <c r="C216" s="52"/>
      <c r="D216" s="53"/>
      <c r="E216" s="54"/>
      <c r="F216" s="54" t="str">
        <f t="shared" si="17"/>
        <v/>
      </c>
      <c r="G216" s="47"/>
      <c r="H216" s="47"/>
      <c r="I216" s="47"/>
      <c r="J216" s="47"/>
      <c r="K216" s="47"/>
      <c r="L216" s="47"/>
      <c r="M216" s="47"/>
      <c r="N216" s="47"/>
      <c r="O216" s="47"/>
      <c r="P216" s="47"/>
      <c r="Q216" s="47"/>
      <c r="R216" s="47"/>
      <c r="S216" s="47"/>
      <c r="T216" s="47"/>
      <c r="U216" s="47"/>
      <c r="V216" s="47"/>
      <c r="W216" s="47"/>
      <c r="X216" s="47"/>
      <c r="Y216" s="47"/>
      <c r="Z216" s="47"/>
    </row>
    <row r="217" spans="1:26" ht="15.75" customHeight="1" x14ac:dyDescent="0.25">
      <c r="A217" s="50">
        <v>4360000001</v>
      </c>
      <c r="B217" s="83" t="s">
        <v>179</v>
      </c>
      <c r="C217" s="52">
        <v>1</v>
      </c>
      <c r="D217" s="53" t="s">
        <v>12</v>
      </c>
      <c r="E217" s="54"/>
      <c r="F217" s="54">
        <f t="shared" si="17"/>
        <v>0</v>
      </c>
      <c r="G217" s="47"/>
      <c r="H217" s="47"/>
      <c r="I217" s="47"/>
      <c r="J217" s="47"/>
      <c r="K217" s="47"/>
      <c r="L217" s="47"/>
      <c r="M217" s="47"/>
      <c r="N217" s="47"/>
      <c r="O217" s="47"/>
      <c r="P217" s="47"/>
      <c r="Q217" s="47"/>
      <c r="R217" s="47"/>
      <c r="S217" s="47"/>
      <c r="T217" s="47"/>
      <c r="U217" s="47"/>
      <c r="V217" s="47"/>
      <c r="W217" s="47"/>
      <c r="X217" s="47"/>
      <c r="Y217" s="47"/>
      <c r="Z217" s="47"/>
    </row>
    <row r="218" spans="1:26" ht="15.75" customHeight="1" x14ac:dyDescent="0.25">
      <c r="A218" s="50">
        <v>4360000002</v>
      </c>
      <c r="B218" s="60" t="s">
        <v>180</v>
      </c>
      <c r="C218" s="52">
        <v>1</v>
      </c>
      <c r="D218" s="53" t="s">
        <v>12</v>
      </c>
      <c r="E218" s="54"/>
      <c r="F218" s="54">
        <f t="shared" si="17"/>
        <v>0</v>
      </c>
      <c r="G218" s="47"/>
      <c r="H218" s="47"/>
      <c r="I218" s="47"/>
      <c r="J218" s="47"/>
      <c r="K218" s="47"/>
      <c r="L218" s="47"/>
      <c r="M218" s="47"/>
      <c r="N218" s="47"/>
      <c r="O218" s="47"/>
      <c r="P218" s="47"/>
      <c r="Q218" s="47"/>
      <c r="R218" s="47"/>
      <c r="S218" s="47"/>
      <c r="T218" s="47"/>
      <c r="U218" s="47"/>
      <c r="V218" s="47"/>
      <c r="W218" s="47"/>
      <c r="X218" s="47"/>
      <c r="Y218" s="47"/>
      <c r="Z218" s="47"/>
    </row>
    <row r="219" spans="1:26" ht="15.75" customHeight="1" x14ac:dyDescent="0.25">
      <c r="A219" s="50">
        <v>4360000003</v>
      </c>
      <c r="B219" s="60" t="s">
        <v>181</v>
      </c>
      <c r="C219" s="52">
        <v>1</v>
      </c>
      <c r="D219" s="53" t="s">
        <v>12</v>
      </c>
      <c r="E219" s="54"/>
      <c r="F219" s="54">
        <f t="shared" si="17"/>
        <v>0</v>
      </c>
      <c r="G219" s="47"/>
      <c r="H219" s="47"/>
      <c r="I219" s="47"/>
      <c r="J219" s="47"/>
      <c r="K219" s="47"/>
      <c r="L219" s="47"/>
      <c r="M219" s="47"/>
      <c r="N219" s="47"/>
      <c r="O219" s="47"/>
      <c r="P219" s="47"/>
      <c r="Q219" s="47"/>
      <c r="R219" s="47"/>
      <c r="S219" s="47"/>
      <c r="T219" s="47"/>
      <c r="U219" s="47"/>
      <c r="V219" s="47"/>
      <c r="W219" s="47"/>
      <c r="X219" s="47"/>
      <c r="Y219" s="47"/>
      <c r="Z219" s="47"/>
    </row>
    <row r="220" spans="1:26" ht="15.75" customHeight="1" x14ac:dyDescent="0.25">
      <c r="A220" s="50">
        <v>4360000004</v>
      </c>
      <c r="B220" s="60" t="s">
        <v>182</v>
      </c>
      <c r="C220" s="52">
        <v>3</v>
      </c>
      <c r="D220" s="53" t="s">
        <v>12</v>
      </c>
      <c r="E220" s="54"/>
      <c r="F220" s="54">
        <f t="shared" si="17"/>
        <v>0</v>
      </c>
      <c r="G220" s="47"/>
      <c r="H220" s="47"/>
      <c r="I220" s="47"/>
      <c r="J220" s="47"/>
      <c r="K220" s="47"/>
      <c r="L220" s="47"/>
      <c r="M220" s="47"/>
      <c r="N220" s="47"/>
      <c r="O220" s="47"/>
      <c r="P220" s="47"/>
      <c r="Q220" s="47"/>
      <c r="R220" s="47"/>
      <c r="S220" s="47"/>
      <c r="T220" s="47"/>
      <c r="U220" s="47"/>
      <c r="V220" s="47"/>
      <c r="W220" s="47"/>
      <c r="X220" s="47"/>
      <c r="Y220" s="47"/>
      <c r="Z220" s="47"/>
    </row>
    <row r="221" spans="1:26" ht="15.75" customHeight="1" x14ac:dyDescent="0.25">
      <c r="A221" s="39"/>
      <c r="B221" s="25"/>
      <c r="C221" s="40"/>
      <c r="D221" s="41"/>
      <c r="E221" s="42"/>
      <c r="F221" s="42"/>
      <c r="G221" s="47"/>
      <c r="H221" s="47"/>
      <c r="I221" s="47"/>
      <c r="J221" s="47"/>
      <c r="K221" s="47"/>
      <c r="L221" s="47"/>
      <c r="M221" s="47"/>
      <c r="N221" s="47"/>
      <c r="O221" s="47"/>
      <c r="P221" s="47"/>
      <c r="Q221" s="47"/>
      <c r="R221" s="47"/>
      <c r="S221" s="47"/>
      <c r="T221" s="47"/>
      <c r="U221" s="47"/>
      <c r="V221" s="47"/>
      <c r="W221" s="47"/>
      <c r="X221" s="47"/>
      <c r="Y221" s="47"/>
      <c r="Z221" s="47"/>
    </row>
    <row r="222" spans="1:26" ht="15.75" customHeight="1" x14ac:dyDescent="0.25">
      <c r="A222" s="39"/>
      <c r="B222" s="25"/>
      <c r="C222" s="40"/>
      <c r="D222" s="41"/>
      <c r="E222" s="42"/>
      <c r="F222" s="42"/>
      <c r="G222" s="47"/>
      <c r="H222" s="47"/>
      <c r="I222" s="47"/>
      <c r="J222" s="47"/>
      <c r="K222" s="47"/>
      <c r="L222" s="47"/>
      <c r="M222" s="47"/>
      <c r="N222" s="47"/>
      <c r="O222" s="47"/>
      <c r="P222" s="47"/>
      <c r="Q222" s="47"/>
      <c r="R222" s="47"/>
      <c r="S222" s="47"/>
      <c r="T222" s="47"/>
      <c r="U222" s="47"/>
      <c r="V222" s="47"/>
      <c r="W222" s="47"/>
      <c r="X222" s="47"/>
      <c r="Y222" s="47"/>
      <c r="Z222" s="47"/>
    </row>
    <row r="223" spans="1:26" ht="15.75" customHeight="1" x14ac:dyDescent="0.25">
      <c r="A223" s="55">
        <v>46</v>
      </c>
      <c r="B223" s="56" t="s">
        <v>183</v>
      </c>
      <c r="C223" s="58"/>
      <c r="D223" s="58"/>
      <c r="E223" s="59"/>
      <c r="F223" s="59">
        <f>SUM(F224:F234)</f>
        <v>0</v>
      </c>
      <c r="G223" s="47"/>
      <c r="H223" s="47"/>
      <c r="I223" s="47"/>
      <c r="J223" s="47"/>
      <c r="K223" s="47"/>
      <c r="L223" s="47"/>
      <c r="M223" s="47"/>
      <c r="N223" s="47"/>
      <c r="O223" s="47"/>
      <c r="P223" s="47"/>
      <c r="Q223" s="47"/>
      <c r="R223" s="47"/>
      <c r="S223" s="47"/>
      <c r="T223" s="47"/>
      <c r="U223" s="47"/>
      <c r="V223" s="47"/>
      <c r="W223" s="47"/>
      <c r="X223" s="47"/>
      <c r="Y223" s="47"/>
      <c r="Z223" s="47"/>
    </row>
    <row r="224" spans="1:26" ht="15.75" customHeight="1" x14ac:dyDescent="0.25">
      <c r="A224" s="39">
        <v>461</v>
      </c>
      <c r="B224" s="25" t="s">
        <v>184</v>
      </c>
      <c r="C224" s="41"/>
      <c r="D224" s="41"/>
      <c r="E224" s="42"/>
      <c r="F224" s="42"/>
      <c r="G224" s="47"/>
      <c r="H224" s="47"/>
      <c r="I224" s="47"/>
      <c r="J224" s="47"/>
      <c r="K224" s="47"/>
      <c r="L224" s="47"/>
      <c r="M224" s="47"/>
      <c r="N224" s="47"/>
      <c r="O224" s="47"/>
      <c r="P224" s="47"/>
      <c r="Q224" s="47"/>
      <c r="R224" s="47"/>
      <c r="S224" s="47"/>
      <c r="T224" s="47"/>
      <c r="U224" s="47"/>
      <c r="V224" s="47"/>
      <c r="W224" s="47"/>
      <c r="X224" s="47"/>
      <c r="Y224" s="47"/>
      <c r="Z224" s="47"/>
    </row>
    <row r="225" spans="1:26" ht="15.75" customHeight="1" x14ac:dyDescent="0.25">
      <c r="A225" s="39">
        <v>4610000001</v>
      </c>
      <c r="B225" s="43" t="s">
        <v>185</v>
      </c>
      <c r="C225" s="40">
        <v>16.8</v>
      </c>
      <c r="D225" s="41" t="s">
        <v>25</v>
      </c>
      <c r="E225" s="42"/>
      <c r="F225" s="42">
        <f t="shared" ref="F225:F232" si="18">IF(C225="","",C225*E225)</f>
        <v>0</v>
      </c>
      <c r="G225" s="47"/>
      <c r="H225" s="47"/>
      <c r="I225" s="47"/>
      <c r="J225" s="47"/>
      <c r="K225" s="47"/>
      <c r="L225" s="47"/>
      <c r="M225" s="47"/>
      <c r="N225" s="47"/>
      <c r="O225" s="47"/>
      <c r="P225" s="47"/>
      <c r="Q225" s="47"/>
      <c r="R225" s="47"/>
      <c r="S225" s="47"/>
      <c r="T225" s="47"/>
      <c r="U225" s="47"/>
      <c r="V225" s="47"/>
      <c r="W225" s="47"/>
      <c r="X225" s="47"/>
      <c r="Y225" s="47"/>
      <c r="Z225" s="47"/>
    </row>
    <row r="226" spans="1:26" ht="15.75" customHeight="1" x14ac:dyDescent="0.25">
      <c r="A226" s="39">
        <f>+A225+1</f>
        <v>4610000002</v>
      </c>
      <c r="B226" s="43" t="s">
        <v>186</v>
      </c>
      <c r="C226" s="40">
        <v>21.7</v>
      </c>
      <c r="D226" s="41" t="s">
        <v>25</v>
      </c>
      <c r="E226" s="42"/>
      <c r="F226" s="42">
        <f t="shared" si="18"/>
        <v>0</v>
      </c>
      <c r="G226" s="47"/>
      <c r="H226" s="47"/>
      <c r="I226" s="47"/>
      <c r="J226" s="47"/>
      <c r="K226" s="47"/>
      <c r="L226" s="47"/>
      <c r="M226" s="47"/>
      <c r="N226" s="47"/>
      <c r="O226" s="47"/>
      <c r="P226" s="47"/>
      <c r="Q226" s="47"/>
      <c r="R226" s="47"/>
      <c r="S226" s="47"/>
      <c r="T226" s="47"/>
      <c r="U226" s="47"/>
      <c r="V226" s="47"/>
      <c r="W226" s="47"/>
      <c r="X226" s="47"/>
      <c r="Y226" s="47"/>
      <c r="Z226" s="47"/>
    </row>
    <row r="227" spans="1:26" ht="15.75" customHeight="1" x14ac:dyDescent="0.25">
      <c r="A227" s="39">
        <v>466</v>
      </c>
      <c r="B227" s="25" t="s">
        <v>150</v>
      </c>
      <c r="C227" s="41"/>
      <c r="D227" s="41"/>
      <c r="E227" s="42"/>
      <c r="F227" s="42" t="str">
        <f t="shared" si="18"/>
        <v/>
      </c>
      <c r="G227" s="47"/>
      <c r="H227" s="47"/>
      <c r="I227" s="47"/>
      <c r="J227" s="47"/>
      <c r="K227" s="47"/>
      <c r="L227" s="47"/>
      <c r="M227" s="47"/>
      <c r="N227" s="47"/>
      <c r="O227" s="47"/>
      <c r="P227" s="47"/>
      <c r="Q227" s="47"/>
      <c r="R227" s="47"/>
      <c r="S227" s="47"/>
      <c r="T227" s="47"/>
      <c r="U227" s="47"/>
      <c r="V227" s="47"/>
      <c r="W227" s="47"/>
      <c r="X227" s="47"/>
      <c r="Y227" s="47"/>
      <c r="Z227" s="47"/>
    </row>
    <row r="228" spans="1:26" ht="15.75" customHeight="1" x14ac:dyDescent="0.25">
      <c r="A228" s="39">
        <v>4660000001</v>
      </c>
      <c r="B228" s="25" t="s">
        <v>187</v>
      </c>
      <c r="C228" s="41">
        <v>16.8</v>
      </c>
      <c r="D228" s="41" t="s">
        <v>25</v>
      </c>
      <c r="E228" s="42"/>
      <c r="F228" s="42">
        <f t="shared" si="18"/>
        <v>0</v>
      </c>
      <c r="G228" s="47"/>
      <c r="H228" s="47"/>
      <c r="I228" s="47"/>
      <c r="J228" s="47"/>
      <c r="K228" s="47"/>
      <c r="L228" s="47"/>
      <c r="M228" s="47"/>
      <c r="N228" s="47"/>
      <c r="O228" s="47"/>
      <c r="P228" s="47"/>
      <c r="Q228" s="47"/>
      <c r="R228" s="47"/>
      <c r="S228" s="47"/>
      <c r="T228" s="47"/>
      <c r="U228" s="47"/>
      <c r="V228" s="47"/>
      <c r="W228" s="47"/>
      <c r="X228" s="47"/>
      <c r="Y228" s="47"/>
      <c r="Z228" s="47"/>
    </row>
    <row r="229" spans="1:26" ht="15.75" customHeight="1" x14ac:dyDescent="0.25">
      <c r="A229" s="39">
        <v>4660000002</v>
      </c>
      <c r="B229" s="25" t="s">
        <v>188</v>
      </c>
      <c r="C229" s="41">
        <v>21.7</v>
      </c>
      <c r="D229" s="41" t="s">
        <v>25</v>
      </c>
      <c r="E229" s="42"/>
      <c r="F229" s="42">
        <f t="shared" si="18"/>
        <v>0</v>
      </c>
      <c r="G229" s="47"/>
      <c r="H229" s="47"/>
      <c r="I229" s="47"/>
      <c r="J229" s="47"/>
      <c r="K229" s="47"/>
      <c r="L229" s="47"/>
      <c r="M229" s="47"/>
      <c r="N229" s="47"/>
      <c r="O229" s="47"/>
      <c r="P229" s="47"/>
      <c r="Q229" s="47"/>
      <c r="R229" s="47"/>
      <c r="S229" s="47"/>
      <c r="T229" s="47"/>
      <c r="U229" s="47"/>
      <c r="V229" s="47"/>
      <c r="W229" s="47"/>
      <c r="X229" s="47"/>
      <c r="Y229" s="47"/>
      <c r="Z229" s="47"/>
    </row>
    <row r="230" spans="1:26" ht="15.75" customHeight="1" x14ac:dyDescent="0.25">
      <c r="A230" s="39">
        <v>4660000003</v>
      </c>
      <c r="B230" s="25" t="s">
        <v>189</v>
      </c>
      <c r="C230" s="41">
        <v>0.5</v>
      </c>
      <c r="D230" s="41" t="s">
        <v>25</v>
      </c>
      <c r="E230" s="42"/>
      <c r="F230" s="42">
        <f t="shared" si="18"/>
        <v>0</v>
      </c>
      <c r="G230" s="47"/>
      <c r="H230" s="47"/>
      <c r="I230" s="47"/>
      <c r="J230" s="47"/>
      <c r="K230" s="47"/>
      <c r="L230" s="47"/>
      <c r="M230" s="47"/>
      <c r="N230" s="47"/>
      <c r="O230" s="47"/>
      <c r="P230" s="47"/>
      <c r="Q230" s="47"/>
      <c r="R230" s="47"/>
      <c r="S230" s="47"/>
      <c r="T230" s="47"/>
      <c r="U230" s="47"/>
      <c r="V230" s="47"/>
      <c r="W230" s="47"/>
      <c r="X230" s="47"/>
      <c r="Y230" s="47"/>
      <c r="Z230" s="47"/>
    </row>
    <row r="231" spans="1:26" ht="15.75" customHeight="1" x14ac:dyDescent="0.25">
      <c r="A231" s="39">
        <v>467</v>
      </c>
      <c r="B231" s="25" t="s">
        <v>190</v>
      </c>
      <c r="C231" s="41"/>
      <c r="D231" s="41"/>
      <c r="E231" s="42"/>
      <c r="F231" s="42" t="str">
        <f t="shared" si="18"/>
        <v/>
      </c>
      <c r="G231" s="47"/>
      <c r="H231" s="47"/>
      <c r="I231" s="47"/>
      <c r="J231" s="47"/>
      <c r="K231" s="47"/>
      <c r="L231" s="47"/>
      <c r="M231" s="47"/>
      <c r="N231" s="47"/>
      <c r="O231" s="47"/>
      <c r="P231" s="47"/>
      <c r="Q231" s="47"/>
      <c r="R231" s="47"/>
      <c r="S231" s="47"/>
      <c r="T231" s="47"/>
      <c r="U231" s="47"/>
      <c r="V231" s="47"/>
      <c r="W231" s="47"/>
      <c r="X231" s="47"/>
      <c r="Y231" s="47"/>
      <c r="Z231" s="47"/>
    </row>
    <row r="232" spans="1:26" ht="15.75" customHeight="1" x14ac:dyDescent="0.25">
      <c r="A232" s="39">
        <v>4670000001</v>
      </c>
      <c r="B232" s="25" t="s">
        <v>191</v>
      </c>
      <c r="C232" s="41">
        <f>+C226</f>
        <v>21.7</v>
      </c>
      <c r="D232" s="41" t="s">
        <v>25</v>
      </c>
      <c r="E232" s="42"/>
      <c r="F232" s="42">
        <f t="shared" si="18"/>
        <v>0</v>
      </c>
      <c r="G232" s="47"/>
      <c r="H232" s="47"/>
      <c r="I232" s="47"/>
      <c r="J232" s="47"/>
      <c r="K232" s="47"/>
      <c r="L232" s="47"/>
      <c r="M232" s="47"/>
      <c r="N232" s="47"/>
      <c r="O232" s="47"/>
      <c r="P232" s="47"/>
      <c r="Q232" s="47"/>
      <c r="R232" s="47"/>
      <c r="S232" s="47"/>
      <c r="T232" s="47"/>
      <c r="U232" s="47"/>
      <c r="V232" s="47"/>
      <c r="W232" s="47"/>
      <c r="X232" s="47"/>
      <c r="Y232" s="47"/>
      <c r="Z232" s="47"/>
    </row>
    <row r="233" spans="1:26" ht="15.75" customHeight="1" x14ac:dyDescent="0.25">
      <c r="A233" s="39"/>
      <c r="B233" s="25"/>
      <c r="C233" s="41"/>
      <c r="D233" s="41"/>
      <c r="E233" s="42"/>
      <c r="F233" s="42"/>
      <c r="G233" s="47"/>
      <c r="H233" s="47"/>
      <c r="I233" s="47"/>
      <c r="J233" s="47"/>
      <c r="K233" s="47"/>
      <c r="L233" s="47"/>
      <c r="M233" s="47"/>
      <c r="N233" s="47"/>
      <c r="O233" s="47"/>
      <c r="P233" s="47"/>
      <c r="Q233" s="47"/>
      <c r="R233" s="47"/>
      <c r="S233" s="47"/>
      <c r="T233" s="47"/>
      <c r="U233" s="47"/>
      <c r="V233" s="47"/>
      <c r="W233" s="47"/>
      <c r="X233" s="47"/>
      <c r="Y233" s="47"/>
      <c r="Z233" s="47"/>
    </row>
    <row r="234" spans="1:26" ht="15.75" customHeight="1" x14ac:dyDescent="0.25">
      <c r="A234" s="39"/>
      <c r="B234" s="25"/>
      <c r="C234" s="41"/>
      <c r="D234" s="41"/>
      <c r="E234" s="42"/>
      <c r="F234" s="42"/>
      <c r="G234" s="47"/>
      <c r="H234" s="47"/>
      <c r="I234" s="47"/>
      <c r="J234" s="47"/>
      <c r="K234" s="47"/>
      <c r="L234" s="47"/>
      <c r="M234" s="47"/>
      <c r="N234" s="47"/>
      <c r="O234" s="47"/>
      <c r="P234" s="47"/>
      <c r="Q234" s="47"/>
      <c r="R234" s="47"/>
      <c r="S234" s="47"/>
      <c r="T234" s="47"/>
      <c r="U234" s="47"/>
      <c r="V234" s="47"/>
      <c r="W234" s="47"/>
      <c r="X234" s="47"/>
      <c r="Y234" s="47"/>
      <c r="Z234" s="47"/>
    </row>
    <row r="235" spans="1:26" ht="15.75" customHeight="1" x14ac:dyDescent="0.25">
      <c r="A235" s="55">
        <v>47</v>
      </c>
      <c r="B235" s="56" t="s">
        <v>192</v>
      </c>
      <c r="C235" s="57"/>
      <c r="D235" s="58"/>
      <c r="E235" s="59"/>
      <c r="F235" s="59">
        <f>SUM(F236:F238)</f>
        <v>0</v>
      </c>
      <c r="G235" s="47"/>
      <c r="H235" s="47"/>
      <c r="I235" s="47"/>
      <c r="J235" s="47"/>
      <c r="K235" s="47"/>
      <c r="L235" s="47"/>
      <c r="M235" s="47"/>
      <c r="N235" s="47"/>
      <c r="O235" s="47"/>
      <c r="P235" s="47"/>
      <c r="Q235" s="47"/>
      <c r="R235" s="47"/>
      <c r="S235" s="47"/>
      <c r="T235" s="47"/>
      <c r="U235" s="47"/>
      <c r="V235" s="47"/>
      <c r="W235" s="47"/>
      <c r="X235" s="47"/>
      <c r="Y235" s="47"/>
      <c r="Z235" s="47"/>
    </row>
    <row r="236" spans="1:26" ht="15.75" customHeight="1" x14ac:dyDescent="0.25">
      <c r="A236" s="39">
        <v>476</v>
      </c>
      <c r="B236" s="81" t="s">
        <v>193</v>
      </c>
      <c r="C236" s="84"/>
      <c r="D236" s="41"/>
      <c r="E236" s="42"/>
      <c r="F236" s="42" t="str">
        <f t="shared" ref="F236:F238" si="19">IF(C236="","",C236*E236)</f>
        <v/>
      </c>
      <c r="G236" s="47"/>
      <c r="H236" s="47"/>
      <c r="I236" s="47"/>
      <c r="J236" s="47"/>
      <c r="K236" s="47"/>
      <c r="L236" s="47"/>
      <c r="M236" s="47"/>
      <c r="N236" s="47"/>
      <c r="O236" s="47"/>
      <c r="P236" s="47"/>
      <c r="Q236" s="47"/>
      <c r="R236" s="47"/>
      <c r="S236" s="47"/>
      <c r="T236" s="47"/>
      <c r="U236" s="47"/>
      <c r="V236" s="47"/>
      <c r="W236" s="47"/>
      <c r="X236" s="47"/>
      <c r="Y236" s="47"/>
      <c r="Z236" s="47"/>
    </row>
    <row r="237" spans="1:26" ht="15.75" customHeight="1" x14ac:dyDescent="0.25">
      <c r="A237" s="39">
        <v>4760000001</v>
      </c>
      <c r="B237" s="81" t="s">
        <v>194</v>
      </c>
      <c r="C237" s="84">
        <v>12.3</v>
      </c>
      <c r="D237" s="41" t="s">
        <v>27</v>
      </c>
      <c r="E237" s="42"/>
      <c r="F237" s="42">
        <f t="shared" si="19"/>
        <v>0</v>
      </c>
      <c r="G237" s="47"/>
      <c r="H237" s="47"/>
      <c r="I237" s="47"/>
      <c r="J237" s="47"/>
      <c r="K237" s="47"/>
      <c r="L237" s="47"/>
      <c r="M237" s="47"/>
      <c r="N237" s="47"/>
      <c r="O237" s="47"/>
      <c r="P237" s="47"/>
      <c r="Q237" s="47"/>
      <c r="R237" s="47"/>
      <c r="S237" s="47"/>
      <c r="T237" s="47"/>
      <c r="U237" s="47"/>
      <c r="V237" s="47"/>
      <c r="W237" s="47"/>
      <c r="X237" s="47"/>
      <c r="Y237" s="47"/>
      <c r="Z237" s="47"/>
    </row>
    <row r="238" spans="1:26" ht="15.75" customHeight="1" x14ac:dyDescent="0.25">
      <c r="A238" s="39">
        <v>4720000002</v>
      </c>
      <c r="B238" s="25" t="s">
        <v>195</v>
      </c>
      <c r="C238" s="40">
        <v>7</v>
      </c>
      <c r="D238" s="41" t="s">
        <v>27</v>
      </c>
      <c r="E238" s="42"/>
      <c r="F238" s="42">
        <f t="shared" si="19"/>
        <v>0</v>
      </c>
      <c r="G238" s="47"/>
      <c r="H238" s="47"/>
      <c r="I238" s="47"/>
      <c r="J238" s="47"/>
      <c r="K238" s="47"/>
      <c r="L238" s="47"/>
      <c r="M238" s="47"/>
      <c r="N238" s="47"/>
      <c r="O238" s="47"/>
      <c r="P238" s="47"/>
      <c r="Q238" s="47"/>
      <c r="R238" s="47"/>
      <c r="S238" s="47"/>
      <c r="T238" s="47"/>
      <c r="U238" s="47"/>
      <c r="V238" s="47"/>
      <c r="W238" s="47"/>
      <c r="X238" s="47"/>
      <c r="Y238" s="47"/>
      <c r="Z238" s="47"/>
    </row>
    <row r="239" spans="1:26" ht="15.75" customHeight="1" x14ac:dyDescent="0.25">
      <c r="A239" s="39"/>
      <c r="B239" s="25"/>
      <c r="C239" s="40"/>
      <c r="D239" s="41"/>
      <c r="E239" s="42"/>
      <c r="F239" s="42"/>
      <c r="G239" s="47"/>
      <c r="H239" s="47"/>
      <c r="I239" s="47"/>
      <c r="J239" s="47"/>
      <c r="K239" s="47"/>
      <c r="L239" s="47"/>
      <c r="M239" s="47"/>
      <c r="N239" s="47"/>
      <c r="O239" s="47"/>
      <c r="P239" s="47"/>
      <c r="Q239" s="47"/>
      <c r="R239" s="47"/>
      <c r="S239" s="47"/>
      <c r="T239" s="47"/>
      <c r="U239" s="47"/>
      <c r="V239" s="47"/>
      <c r="W239" s="47"/>
      <c r="X239" s="47"/>
      <c r="Y239" s="47"/>
      <c r="Z239" s="47"/>
    </row>
    <row r="240" spans="1:26" ht="15.75" customHeight="1" x14ac:dyDescent="0.25">
      <c r="A240" s="39"/>
      <c r="B240" s="25"/>
      <c r="C240" s="40"/>
      <c r="D240" s="41"/>
      <c r="E240" s="42"/>
      <c r="F240" s="42" t="str">
        <f>IF(C240="","",C240*E240)</f>
        <v/>
      </c>
      <c r="G240" s="47"/>
      <c r="H240" s="47"/>
      <c r="I240" s="47"/>
      <c r="J240" s="47"/>
      <c r="K240" s="47"/>
      <c r="L240" s="47"/>
      <c r="M240" s="47"/>
      <c r="N240" s="47"/>
      <c r="O240" s="47"/>
      <c r="P240" s="47"/>
      <c r="Q240" s="47"/>
      <c r="R240" s="47"/>
      <c r="S240" s="47"/>
      <c r="T240" s="47"/>
      <c r="U240" s="47"/>
      <c r="V240" s="47"/>
      <c r="W240" s="47"/>
      <c r="X240" s="47"/>
      <c r="Y240" s="47"/>
      <c r="Z240" s="47"/>
    </row>
    <row r="241" spans="1:26" ht="15.75" customHeight="1" x14ac:dyDescent="0.25">
      <c r="A241" s="55">
        <v>48</v>
      </c>
      <c r="B241" s="56" t="s">
        <v>196</v>
      </c>
      <c r="C241" s="57"/>
      <c r="D241" s="58"/>
      <c r="E241" s="59"/>
      <c r="F241" s="59">
        <f>SUM(F242:F267)</f>
        <v>0</v>
      </c>
      <c r="G241" s="47"/>
      <c r="H241" s="47"/>
      <c r="I241" s="47"/>
      <c r="J241" s="47"/>
      <c r="K241" s="47"/>
      <c r="L241" s="47"/>
      <c r="M241" s="47"/>
      <c r="N241" s="47"/>
      <c r="O241" s="47"/>
      <c r="P241" s="47"/>
      <c r="Q241" s="47"/>
      <c r="R241" s="47"/>
      <c r="S241" s="47"/>
      <c r="T241" s="47"/>
      <c r="U241" s="47"/>
      <c r="V241" s="47"/>
      <c r="W241" s="47"/>
      <c r="X241" s="47"/>
      <c r="Y241" s="47"/>
      <c r="Z241" s="47"/>
    </row>
    <row r="242" spans="1:26" ht="15.75" customHeight="1" x14ac:dyDescent="0.25">
      <c r="A242" s="39">
        <v>485</v>
      </c>
      <c r="B242" s="25" t="s">
        <v>117</v>
      </c>
      <c r="C242" s="40"/>
      <c r="D242" s="41"/>
      <c r="E242" s="42"/>
      <c r="F242" s="42" t="str">
        <f t="shared" ref="F242:F267" si="20">IF(C242="","",C242*E242)</f>
        <v/>
      </c>
      <c r="G242" s="47"/>
      <c r="H242" s="47"/>
      <c r="I242" s="47"/>
      <c r="J242" s="47"/>
      <c r="K242" s="47"/>
      <c r="L242" s="47"/>
      <c r="M242" s="47"/>
      <c r="N242" s="47"/>
      <c r="O242" s="47"/>
      <c r="P242" s="47"/>
      <c r="Q242" s="47"/>
      <c r="R242" s="47"/>
      <c r="S242" s="47"/>
      <c r="T242" s="47"/>
      <c r="U242" s="47"/>
      <c r="V242" s="47"/>
      <c r="W242" s="47"/>
      <c r="X242" s="47"/>
      <c r="Y242" s="47"/>
      <c r="Z242" s="47"/>
    </row>
    <row r="243" spans="1:26" ht="15.75" customHeight="1" x14ac:dyDescent="0.25">
      <c r="A243" s="50">
        <v>4850000001</v>
      </c>
      <c r="B243" s="60" t="s">
        <v>197</v>
      </c>
      <c r="C243" s="52">
        <v>4</v>
      </c>
      <c r="D243" s="53" t="s">
        <v>27</v>
      </c>
      <c r="E243" s="54"/>
      <c r="F243" s="54">
        <f t="shared" si="20"/>
        <v>0</v>
      </c>
      <c r="G243" s="47"/>
      <c r="H243" s="47"/>
      <c r="I243" s="47"/>
      <c r="J243" s="47"/>
      <c r="K243" s="47"/>
      <c r="L243" s="47"/>
      <c r="M243" s="47"/>
      <c r="N243" s="47"/>
      <c r="O243" s="47"/>
      <c r="P243" s="47"/>
      <c r="Q243" s="47"/>
      <c r="R243" s="47"/>
      <c r="S243" s="47"/>
      <c r="T243" s="47"/>
      <c r="U243" s="47"/>
      <c r="V243" s="47"/>
      <c r="W243" s="47"/>
      <c r="X243" s="47"/>
      <c r="Y243" s="47"/>
      <c r="Z243" s="47"/>
    </row>
    <row r="244" spans="1:26" ht="15.75" customHeight="1" x14ac:dyDescent="0.25">
      <c r="A244" s="50">
        <v>4850000002</v>
      </c>
      <c r="B244" s="60" t="s">
        <v>198</v>
      </c>
      <c r="C244" s="52">
        <v>1.2</v>
      </c>
      <c r="D244" s="53" t="s">
        <v>27</v>
      </c>
      <c r="E244" s="54"/>
      <c r="F244" s="54">
        <f t="shared" si="20"/>
        <v>0</v>
      </c>
      <c r="G244" s="47"/>
      <c r="H244" s="47"/>
      <c r="I244" s="47"/>
      <c r="J244" s="47"/>
      <c r="K244" s="47"/>
      <c r="L244" s="47"/>
      <c r="M244" s="47"/>
      <c r="N244" s="47"/>
      <c r="O244" s="47"/>
      <c r="P244" s="47"/>
      <c r="Q244" s="47"/>
      <c r="R244" s="47"/>
      <c r="S244" s="47"/>
      <c r="T244" s="47"/>
      <c r="U244" s="47"/>
      <c r="V244" s="47"/>
      <c r="W244" s="47"/>
      <c r="X244" s="47"/>
      <c r="Y244" s="47"/>
      <c r="Z244" s="47"/>
    </row>
    <row r="245" spans="1:26" ht="15.75" customHeight="1" x14ac:dyDescent="0.25">
      <c r="A245" s="50">
        <v>4850000003</v>
      </c>
      <c r="B245" s="60" t="s">
        <v>199</v>
      </c>
      <c r="C245" s="52">
        <v>17.600000000000001</v>
      </c>
      <c r="D245" s="53" t="s">
        <v>27</v>
      </c>
      <c r="E245" s="54"/>
      <c r="F245" s="54">
        <f t="shared" si="20"/>
        <v>0</v>
      </c>
      <c r="G245" s="47"/>
      <c r="H245" s="47"/>
      <c r="I245" s="47"/>
      <c r="J245" s="47"/>
      <c r="K245" s="47"/>
      <c r="L245" s="47"/>
      <c r="M245" s="47"/>
      <c r="N245" s="47"/>
      <c r="O245" s="47"/>
      <c r="P245" s="47"/>
      <c r="Q245" s="47"/>
      <c r="R245" s="47"/>
      <c r="S245" s="47"/>
      <c r="T245" s="47"/>
      <c r="U245" s="47"/>
      <c r="V245" s="47"/>
      <c r="W245" s="47"/>
      <c r="X245" s="47"/>
      <c r="Y245" s="47"/>
      <c r="Z245" s="47"/>
    </row>
    <row r="246" spans="1:26" ht="15.75" customHeight="1" x14ac:dyDescent="0.25">
      <c r="A246" s="50">
        <v>4850000004</v>
      </c>
      <c r="B246" s="60" t="s">
        <v>200</v>
      </c>
      <c r="C246" s="52">
        <v>28</v>
      </c>
      <c r="D246" s="53" t="s">
        <v>27</v>
      </c>
      <c r="E246" s="54"/>
      <c r="F246" s="54">
        <f t="shared" si="20"/>
        <v>0</v>
      </c>
      <c r="G246" s="47"/>
      <c r="H246" s="47"/>
      <c r="I246" s="47"/>
      <c r="J246" s="47"/>
      <c r="K246" s="47"/>
      <c r="L246" s="47"/>
      <c r="M246" s="47"/>
      <c r="N246" s="47"/>
      <c r="O246" s="47"/>
      <c r="P246" s="47"/>
      <c r="Q246" s="47"/>
      <c r="R246" s="47"/>
      <c r="S246" s="47"/>
      <c r="T246" s="47"/>
      <c r="U246" s="47"/>
      <c r="V246" s="47"/>
      <c r="W246" s="47"/>
      <c r="X246" s="47"/>
      <c r="Y246" s="47"/>
      <c r="Z246" s="47"/>
    </row>
    <row r="247" spans="1:26" ht="15.75" customHeight="1" x14ac:dyDescent="0.25">
      <c r="A247" s="50">
        <v>4850000005</v>
      </c>
      <c r="B247" s="60" t="s">
        <v>201</v>
      </c>
      <c r="C247" s="52">
        <v>21.15</v>
      </c>
      <c r="D247" s="53" t="s">
        <v>27</v>
      </c>
      <c r="E247" s="54"/>
      <c r="F247" s="54">
        <f t="shared" si="20"/>
        <v>0</v>
      </c>
      <c r="G247" s="47"/>
      <c r="H247" s="47"/>
      <c r="I247" s="47"/>
      <c r="J247" s="47"/>
      <c r="K247" s="47"/>
      <c r="L247" s="47"/>
      <c r="M247" s="47"/>
      <c r="N247" s="47"/>
      <c r="O247" s="47"/>
      <c r="P247" s="47"/>
      <c r="Q247" s="47"/>
      <c r="R247" s="47"/>
      <c r="S247" s="47"/>
      <c r="T247" s="47"/>
      <c r="U247" s="47"/>
      <c r="V247" s="47"/>
      <c r="W247" s="47"/>
      <c r="X247" s="47"/>
      <c r="Y247" s="47"/>
      <c r="Z247" s="47"/>
    </row>
    <row r="248" spans="1:26" ht="15.75" customHeight="1" x14ac:dyDescent="0.25">
      <c r="A248" s="50">
        <v>4850000006</v>
      </c>
      <c r="B248" s="60" t="s">
        <v>202</v>
      </c>
      <c r="C248" s="52">
        <v>6.6</v>
      </c>
      <c r="D248" s="53" t="s">
        <v>27</v>
      </c>
      <c r="E248" s="54"/>
      <c r="F248" s="54">
        <f t="shared" si="20"/>
        <v>0</v>
      </c>
      <c r="G248" s="47"/>
      <c r="H248" s="47"/>
      <c r="I248" s="47"/>
      <c r="J248" s="47"/>
      <c r="K248" s="47"/>
      <c r="L248" s="47"/>
      <c r="M248" s="47"/>
      <c r="N248" s="47"/>
      <c r="O248" s="47"/>
      <c r="P248" s="47"/>
      <c r="Q248" s="47"/>
      <c r="R248" s="47"/>
      <c r="S248" s="47"/>
      <c r="T248" s="47"/>
      <c r="U248" s="47"/>
      <c r="V248" s="47"/>
      <c r="W248" s="47"/>
      <c r="X248" s="47"/>
      <c r="Y248" s="47"/>
      <c r="Z248" s="47"/>
    </row>
    <row r="249" spans="1:26" ht="15.75" customHeight="1" x14ac:dyDescent="0.25">
      <c r="A249" s="50">
        <v>4850000007</v>
      </c>
      <c r="B249" s="60" t="s">
        <v>203</v>
      </c>
      <c r="C249" s="52">
        <v>3.1</v>
      </c>
      <c r="D249" s="53" t="s">
        <v>25</v>
      </c>
      <c r="E249" s="54"/>
      <c r="F249" s="54">
        <f t="shared" si="20"/>
        <v>0</v>
      </c>
      <c r="G249" s="47"/>
      <c r="H249" s="47"/>
      <c r="I249" s="47"/>
      <c r="J249" s="47"/>
      <c r="K249" s="47"/>
      <c r="L249" s="47"/>
      <c r="M249" s="47"/>
      <c r="N249" s="47"/>
      <c r="O249" s="47"/>
      <c r="P249" s="47"/>
      <c r="Q249" s="47"/>
      <c r="R249" s="47"/>
      <c r="S249" s="47"/>
      <c r="T249" s="47"/>
      <c r="U249" s="47"/>
      <c r="V249" s="47"/>
      <c r="W249" s="47"/>
      <c r="X249" s="47"/>
      <c r="Y249" s="47"/>
      <c r="Z249" s="47"/>
    </row>
    <row r="250" spans="1:26" ht="15.75" customHeight="1" x14ac:dyDescent="0.25">
      <c r="A250" s="39">
        <v>486</v>
      </c>
      <c r="B250" s="25" t="s">
        <v>150</v>
      </c>
      <c r="C250" s="40"/>
      <c r="D250" s="41"/>
      <c r="E250" s="42"/>
      <c r="F250" s="42" t="str">
        <f t="shared" si="20"/>
        <v/>
      </c>
      <c r="G250" s="47"/>
      <c r="H250" s="47"/>
      <c r="I250" s="47"/>
      <c r="J250" s="47"/>
      <c r="K250" s="47"/>
      <c r="L250" s="47"/>
      <c r="M250" s="47"/>
      <c r="N250" s="47"/>
      <c r="O250" s="47"/>
      <c r="P250" s="47"/>
      <c r="Q250" s="47"/>
      <c r="R250" s="47"/>
      <c r="S250" s="47"/>
      <c r="T250" s="47"/>
      <c r="U250" s="47"/>
      <c r="V250" s="47"/>
      <c r="W250" s="47"/>
      <c r="X250" s="47"/>
      <c r="Y250" s="47"/>
      <c r="Z250" s="47"/>
    </row>
    <row r="251" spans="1:26" ht="15.75" customHeight="1" x14ac:dyDescent="0.25">
      <c r="A251" s="50">
        <v>4860000001</v>
      </c>
      <c r="B251" s="60" t="s">
        <v>204</v>
      </c>
      <c r="C251" s="52">
        <v>158.63</v>
      </c>
      <c r="D251" s="53" t="s">
        <v>25</v>
      </c>
      <c r="E251" s="54"/>
      <c r="F251" s="54">
        <f t="shared" si="20"/>
        <v>0</v>
      </c>
      <c r="G251" s="47"/>
      <c r="H251" s="47"/>
      <c r="I251" s="47"/>
      <c r="J251" s="47"/>
      <c r="K251" s="47"/>
      <c r="L251" s="47"/>
      <c r="M251" s="47"/>
      <c r="N251" s="47"/>
      <c r="O251" s="47"/>
      <c r="P251" s="47"/>
      <c r="Q251" s="47"/>
      <c r="R251" s="47"/>
      <c r="S251" s="47"/>
      <c r="T251" s="47"/>
      <c r="U251" s="47"/>
      <c r="V251" s="47"/>
      <c r="W251" s="47"/>
      <c r="X251" s="47"/>
      <c r="Y251" s="47"/>
      <c r="Z251" s="47"/>
    </row>
    <row r="252" spans="1:26" ht="15.75" customHeight="1" x14ac:dyDescent="0.25">
      <c r="A252" s="50">
        <f t="shared" ref="A252:A257" si="21">+A251+1</f>
        <v>4860000002</v>
      </c>
      <c r="B252" s="60" t="s">
        <v>205</v>
      </c>
      <c r="C252" s="52">
        <v>158.63</v>
      </c>
      <c r="D252" s="53" t="s">
        <v>25</v>
      </c>
      <c r="E252" s="54"/>
      <c r="F252" s="54">
        <f t="shared" si="20"/>
        <v>0</v>
      </c>
      <c r="G252" s="47"/>
      <c r="H252" s="47"/>
      <c r="I252" s="47"/>
      <c r="J252" s="47"/>
      <c r="K252" s="47"/>
      <c r="L252" s="47"/>
      <c r="M252" s="47"/>
      <c r="N252" s="47"/>
      <c r="O252" s="47"/>
      <c r="P252" s="47"/>
      <c r="Q252" s="47"/>
      <c r="R252" s="47"/>
      <c r="S252" s="47"/>
      <c r="T252" s="47"/>
      <c r="U252" s="47"/>
      <c r="V252" s="47"/>
      <c r="W252" s="47"/>
      <c r="X252" s="47"/>
      <c r="Y252" s="47"/>
      <c r="Z252" s="47"/>
    </row>
    <row r="253" spans="1:26" ht="15.75" customHeight="1" x14ac:dyDescent="0.25">
      <c r="A253" s="50">
        <f t="shared" si="21"/>
        <v>4860000003</v>
      </c>
      <c r="B253" s="60" t="s">
        <v>206</v>
      </c>
      <c r="C253" s="52">
        <v>121.41</v>
      </c>
      <c r="D253" s="53" t="s">
        <v>25</v>
      </c>
      <c r="E253" s="54"/>
      <c r="F253" s="54">
        <f t="shared" si="20"/>
        <v>0</v>
      </c>
      <c r="G253" s="47"/>
      <c r="H253" s="47"/>
      <c r="I253" s="47"/>
      <c r="J253" s="47"/>
      <c r="K253" s="47"/>
      <c r="L253" s="47"/>
      <c r="M253" s="47"/>
      <c r="N253" s="47"/>
      <c r="O253" s="47"/>
      <c r="P253" s="47"/>
      <c r="Q253" s="47"/>
      <c r="R253" s="47"/>
      <c r="S253" s="47"/>
      <c r="T253" s="47"/>
      <c r="U253" s="47"/>
      <c r="V253" s="47"/>
      <c r="W253" s="47"/>
      <c r="X253" s="47"/>
      <c r="Y253" s="47"/>
      <c r="Z253" s="47"/>
    </row>
    <row r="254" spans="1:26" ht="15.75" customHeight="1" x14ac:dyDescent="0.25">
      <c r="A254" s="50">
        <f t="shared" si="21"/>
        <v>4860000004</v>
      </c>
      <c r="B254" s="60" t="s">
        <v>207</v>
      </c>
      <c r="C254" s="52">
        <v>121.41</v>
      </c>
      <c r="D254" s="53" t="s">
        <v>25</v>
      </c>
      <c r="E254" s="54"/>
      <c r="F254" s="54">
        <f t="shared" si="20"/>
        <v>0</v>
      </c>
      <c r="G254" s="47"/>
      <c r="H254" s="47"/>
      <c r="I254" s="47"/>
      <c r="J254" s="47"/>
      <c r="K254" s="47"/>
      <c r="L254" s="47"/>
      <c r="M254" s="47"/>
      <c r="N254" s="47"/>
      <c r="O254" s="47"/>
      <c r="P254" s="47"/>
      <c r="Q254" s="47"/>
      <c r="R254" s="47"/>
      <c r="S254" s="47"/>
      <c r="T254" s="47"/>
      <c r="U254" s="47"/>
      <c r="V254" s="47"/>
      <c r="W254" s="47"/>
      <c r="X254" s="47"/>
      <c r="Y254" s="47"/>
      <c r="Z254" s="47"/>
    </row>
    <row r="255" spans="1:26" ht="15.75" customHeight="1" x14ac:dyDescent="0.25">
      <c r="A255" s="50">
        <f t="shared" si="21"/>
        <v>4860000005</v>
      </c>
      <c r="B255" s="60" t="s">
        <v>208</v>
      </c>
      <c r="C255" s="52">
        <v>62.92</v>
      </c>
      <c r="D255" s="53" t="s">
        <v>25</v>
      </c>
      <c r="E255" s="54"/>
      <c r="F255" s="54">
        <f t="shared" si="20"/>
        <v>0</v>
      </c>
      <c r="G255" s="47"/>
      <c r="H255" s="47"/>
      <c r="I255" s="47"/>
      <c r="J255" s="47"/>
      <c r="K255" s="47"/>
      <c r="L255" s="47"/>
      <c r="M255" s="47"/>
      <c r="N255" s="47"/>
      <c r="O255" s="47"/>
      <c r="P255" s="47"/>
      <c r="Q255" s="47"/>
      <c r="R255" s="47"/>
      <c r="S255" s="47"/>
      <c r="T255" s="47"/>
      <c r="U255" s="47"/>
      <c r="V255" s="47"/>
      <c r="W255" s="47"/>
      <c r="X255" s="47"/>
      <c r="Y255" s="47"/>
      <c r="Z255" s="47"/>
    </row>
    <row r="256" spans="1:26" ht="15.75" customHeight="1" x14ac:dyDescent="0.25">
      <c r="A256" s="50">
        <f t="shared" si="21"/>
        <v>4860000006</v>
      </c>
      <c r="B256" s="60" t="s">
        <v>209</v>
      </c>
      <c r="C256" s="52">
        <v>62.92</v>
      </c>
      <c r="D256" s="53" t="s">
        <v>25</v>
      </c>
      <c r="E256" s="54"/>
      <c r="F256" s="54">
        <f t="shared" si="20"/>
        <v>0</v>
      </c>
      <c r="G256" s="47"/>
      <c r="H256" s="47"/>
      <c r="I256" s="47"/>
      <c r="J256" s="47"/>
      <c r="K256" s="47"/>
      <c r="L256" s="47"/>
      <c r="M256" s="47"/>
      <c r="N256" s="47"/>
      <c r="O256" s="47"/>
      <c r="P256" s="47"/>
      <c r="Q256" s="47"/>
      <c r="R256" s="47"/>
      <c r="S256" s="47"/>
      <c r="T256" s="47"/>
      <c r="U256" s="47"/>
      <c r="V256" s="47"/>
      <c r="W256" s="47"/>
      <c r="X256" s="47"/>
      <c r="Y256" s="47"/>
      <c r="Z256" s="47"/>
    </row>
    <row r="257" spans="1:26" ht="15.75" customHeight="1" x14ac:dyDescent="0.25">
      <c r="A257" s="39">
        <f t="shared" si="21"/>
        <v>4860000007</v>
      </c>
      <c r="B257" s="25" t="s">
        <v>210</v>
      </c>
      <c r="C257" s="40">
        <v>36.1</v>
      </c>
      <c r="D257" s="41" t="s">
        <v>25</v>
      </c>
      <c r="E257" s="42"/>
      <c r="F257" s="42">
        <f t="shared" si="20"/>
        <v>0</v>
      </c>
      <c r="G257" s="47"/>
      <c r="H257" s="47"/>
      <c r="I257" s="47"/>
      <c r="J257" s="47"/>
      <c r="K257" s="47"/>
      <c r="L257" s="47"/>
      <c r="M257" s="47"/>
      <c r="N257" s="47"/>
      <c r="O257" s="47"/>
      <c r="P257" s="47"/>
      <c r="Q257" s="47"/>
      <c r="R257" s="47"/>
      <c r="S257" s="47"/>
      <c r="T257" s="47"/>
      <c r="U257" s="47"/>
      <c r="V257" s="47"/>
      <c r="W257" s="47"/>
      <c r="X257" s="47"/>
      <c r="Y257" s="47"/>
      <c r="Z257" s="47"/>
    </row>
    <row r="258" spans="1:26" ht="15.75" customHeight="1" x14ac:dyDescent="0.25">
      <c r="A258" s="39">
        <v>487</v>
      </c>
      <c r="B258" s="25" t="s">
        <v>102</v>
      </c>
      <c r="C258" s="40"/>
      <c r="D258" s="41"/>
      <c r="E258" s="42"/>
      <c r="F258" s="42" t="str">
        <f t="shared" si="20"/>
        <v/>
      </c>
      <c r="G258" s="47"/>
      <c r="H258" s="47"/>
      <c r="I258" s="47"/>
      <c r="J258" s="47"/>
      <c r="K258" s="47"/>
      <c r="L258" s="47"/>
      <c r="M258" s="47"/>
      <c r="N258" s="47"/>
      <c r="O258" s="47"/>
      <c r="P258" s="47"/>
      <c r="Q258" s="47"/>
      <c r="R258" s="47"/>
      <c r="S258" s="47"/>
      <c r="T258" s="47"/>
      <c r="U258" s="47"/>
      <c r="V258" s="47"/>
      <c r="W258" s="47"/>
      <c r="X258" s="47"/>
      <c r="Y258" s="47"/>
      <c r="Z258" s="47"/>
    </row>
    <row r="259" spans="1:26" ht="15.75" customHeight="1" x14ac:dyDescent="0.25">
      <c r="A259" s="50">
        <v>4870000001</v>
      </c>
      <c r="B259" s="60" t="s">
        <v>211</v>
      </c>
      <c r="C259" s="52">
        <v>158.63</v>
      </c>
      <c r="D259" s="53" t="s">
        <v>25</v>
      </c>
      <c r="E259" s="54"/>
      <c r="F259" s="54">
        <f t="shared" si="20"/>
        <v>0</v>
      </c>
      <c r="G259" s="47"/>
      <c r="H259" s="47"/>
      <c r="I259" s="47"/>
      <c r="J259" s="47"/>
      <c r="K259" s="47"/>
      <c r="L259" s="47"/>
      <c r="M259" s="47"/>
      <c r="N259" s="47"/>
      <c r="O259" s="47"/>
      <c r="P259" s="47"/>
      <c r="Q259" s="47"/>
      <c r="R259" s="47"/>
      <c r="S259" s="47"/>
      <c r="T259" s="47"/>
      <c r="U259" s="47"/>
      <c r="V259" s="47"/>
      <c r="W259" s="47"/>
      <c r="X259" s="47"/>
      <c r="Y259" s="47"/>
      <c r="Z259" s="47"/>
    </row>
    <row r="260" spans="1:26" ht="15.75" customHeight="1" x14ac:dyDescent="0.25">
      <c r="A260" s="50">
        <f t="shared" ref="A260:A263" si="22">+A259+1</f>
        <v>4870000002</v>
      </c>
      <c r="B260" s="60" t="s">
        <v>212</v>
      </c>
      <c r="C260" s="52">
        <v>122.53</v>
      </c>
      <c r="D260" s="53" t="s">
        <v>25</v>
      </c>
      <c r="E260" s="54"/>
      <c r="F260" s="54">
        <f t="shared" si="20"/>
        <v>0</v>
      </c>
      <c r="G260" s="47"/>
      <c r="H260" s="47"/>
      <c r="I260" s="47"/>
      <c r="J260" s="47"/>
      <c r="K260" s="47"/>
      <c r="L260" s="47"/>
      <c r="M260" s="47"/>
      <c r="N260" s="47"/>
      <c r="O260" s="47"/>
      <c r="P260" s="47"/>
      <c r="Q260" s="47"/>
      <c r="R260" s="47"/>
      <c r="S260" s="47"/>
      <c r="T260" s="47"/>
      <c r="U260" s="47"/>
      <c r="V260" s="47"/>
      <c r="W260" s="47"/>
      <c r="X260" s="47"/>
      <c r="Y260" s="47"/>
      <c r="Z260" s="47"/>
    </row>
    <row r="261" spans="1:26" ht="15.75" customHeight="1" x14ac:dyDescent="0.25">
      <c r="A261" s="50">
        <f t="shared" si="22"/>
        <v>4870000003</v>
      </c>
      <c r="B261" s="60" t="s">
        <v>213</v>
      </c>
      <c r="C261" s="52">
        <v>122.53</v>
      </c>
      <c r="D261" s="53" t="s">
        <v>25</v>
      </c>
      <c r="E261" s="54"/>
      <c r="F261" s="54">
        <f t="shared" si="20"/>
        <v>0</v>
      </c>
      <c r="G261" s="47"/>
      <c r="H261" s="47"/>
      <c r="I261" s="47"/>
      <c r="J261" s="47"/>
      <c r="K261" s="47"/>
      <c r="L261" s="47"/>
      <c r="M261" s="47"/>
      <c r="N261" s="47"/>
      <c r="O261" s="47"/>
      <c r="P261" s="47"/>
      <c r="Q261" s="47"/>
      <c r="R261" s="47"/>
      <c r="S261" s="47"/>
      <c r="T261" s="47"/>
      <c r="U261" s="47"/>
      <c r="V261" s="47"/>
      <c r="W261" s="47"/>
      <c r="X261" s="47"/>
      <c r="Y261" s="47"/>
      <c r="Z261" s="47"/>
    </row>
    <row r="262" spans="1:26" ht="15.75" customHeight="1" x14ac:dyDescent="0.25">
      <c r="A262" s="50">
        <f t="shared" si="22"/>
        <v>4870000004</v>
      </c>
      <c r="B262" s="60" t="s">
        <v>214</v>
      </c>
      <c r="C262" s="52">
        <v>36.1</v>
      </c>
      <c r="D262" s="53" t="s">
        <v>25</v>
      </c>
      <c r="E262" s="54"/>
      <c r="F262" s="54">
        <f t="shared" si="20"/>
        <v>0</v>
      </c>
      <c r="G262" s="47"/>
      <c r="H262" s="47"/>
      <c r="I262" s="47"/>
      <c r="J262" s="47"/>
      <c r="K262" s="47"/>
      <c r="L262" s="47"/>
      <c r="M262" s="47"/>
      <c r="N262" s="47"/>
      <c r="O262" s="47"/>
      <c r="P262" s="47"/>
      <c r="Q262" s="47"/>
      <c r="R262" s="47"/>
      <c r="S262" s="47"/>
      <c r="T262" s="47"/>
      <c r="U262" s="47"/>
      <c r="V262" s="47"/>
      <c r="W262" s="47"/>
      <c r="X262" s="47"/>
      <c r="Y262" s="47"/>
      <c r="Z262" s="47"/>
    </row>
    <row r="263" spans="1:26" ht="15.75" customHeight="1" x14ac:dyDescent="0.25">
      <c r="A263" s="50">
        <f t="shared" si="22"/>
        <v>4870000005</v>
      </c>
      <c r="B263" s="60" t="s">
        <v>215</v>
      </c>
      <c r="C263" s="52">
        <v>158.63</v>
      </c>
      <c r="D263" s="53" t="s">
        <v>25</v>
      </c>
      <c r="E263" s="54"/>
      <c r="F263" s="54">
        <f t="shared" si="20"/>
        <v>0</v>
      </c>
      <c r="G263" s="47"/>
      <c r="H263" s="47"/>
      <c r="I263" s="47"/>
      <c r="J263" s="47"/>
      <c r="K263" s="47"/>
      <c r="L263" s="47"/>
      <c r="M263" s="47"/>
      <c r="N263" s="47"/>
      <c r="O263" s="47"/>
      <c r="P263" s="47"/>
      <c r="Q263" s="47"/>
      <c r="R263" s="47"/>
      <c r="S263" s="47"/>
      <c r="T263" s="47"/>
      <c r="U263" s="47"/>
      <c r="V263" s="47"/>
      <c r="W263" s="47"/>
      <c r="X263" s="47"/>
      <c r="Y263" s="47"/>
      <c r="Z263" s="47"/>
    </row>
    <row r="264" spans="1:26" ht="15.75" customHeight="1" x14ac:dyDescent="0.25">
      <c r="A264" s="50">
        <v>488</v>
      </c>
      <c r="B264" s="60" t="s">
        <v>216</v>
      </c>
      <c r="C264" s="52"/>
      <c r="D264" s="53"/>
      <c r="E264" s="54"/>
      <c r="F264" s="54" t="str">
        <f t="shared" si="20"/>
        <v/>
      </c>
      <c r="G264" s="47"/>
      <c r="H264" s="47"/>
      <c r="I264" s="47"/>
      <c r="J264" s="47"/>
      <c r="K264" s="47"/>
      <c r="L264" s="47"/>
      <c r="M264" s="47"/>
      <c r="N264" s="47"/>
      <c r="O264" s="47"/>
      <c r="P264" s="47"/>
      <c r="Q264" s="47"/>
      <c r="R264" s="47"/>
      <c r="S264" s="47"/>
      <c r="T264" s="47"/>
      <c r="U264" s="47"/>
      <c r="V264" s="47"/>
      <c r="W264" s="47"/>
      <c r="X264" s="47"/>
      <c r="Y264" s="47"/>
      <c r="Z264" s="47"/>
    </row>
    <row r="265" spans="1:26" ht="15.75" customHeight="1" x14ac:dyDescent="0.25">
      <c r="A265" s="50">
        <v>4880000001</v>
      </c>
      <c r="B265" s="60" t="s">
        <v>217</v>
      </c>
      <c r="C265" s="52">
        <v>158.63</v>
      </c>
      <c r="D265" s="53" t="s">
        <v>25</v>
      </c>
      <c r="E265" s="54"/>
      <c r="F265" s="54">
        <f t="shared" si="20"/>
        <v>0</v>
      </c>
      <c r="G265" s="47"/>
      <c r="H265" s="47"/>
      <c r="I265" s="47"/>
      <c r="J265" s="47"/>
      <c r="K265" s="47"/>
      <c r="L265" s="47"/>
      <c r="M265" s="47"/>
      <c r="N265" s="47"/>
      <c r="O265" s="47"/>
      <c r="P265" s="47"/>
      <c r="Q265" s="47"/>
      <c r="R265" s="47"/>
      <c r="S265" s="47"/>
      <c r="T265" s="47"/>
      <c r="U265" s="47"/>
      <c r="V265" s="47"/>
      <c r="W265" s="47"/>
      <c r="X265" s="47"/>
      <c r="Y265" s="47"/>
      <c r="Z265" s="47"/>
    </row>
    <row r="266" spans="1:26" ht="15.75" customHeight="1" x14ac:dyDescent="0.25">
      <c r="A266" s="61"/>
      <c r="B266" s="62"/>
      <c r="C266" s="63"/>
      <c r="D266" s="64"/>
      <c r="E266" s="65"/>
      <c r="F266" s="65" t="str">
        <f t="shared" si="20"/>
        <v/>
      </c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25">
      <c r="A267" s="61"/>
      <c r="B267" s="62"/>
      <c r="C267" s="63"/>
      <c r="D267" s="64"/>
      <c r="E267" s="65"/>
      <c r="F267" s="65" t="str">
        <f t="shared" si="20"/>
        <v/>
      </c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25">
      <c r="A268" s="19">
        <v>5</v>
      </c>
      <c r="B268" s="20" t="s">
        <v>218</v>
      </c>
      <c r="C268" s="44"/>
      <c r="D268" s="22"/>
      <c r="E268" s="23"/>
      <c r="F268" s="23">
        <f>SUM(F269:F443)/2</f>
        <v>0</v>
      </c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25">
      <c r="A269" s="24"/>
      <c r="B269" s="25"/>
      <c r="C269" s="45"/>
      <c r="D269" s="27"/>
      <c r="E269" s="28"/>
      <c r="F269" s="28" t="str">
        <f t="shared" ref="F269:F270" si="23">IF(C269="","",C269*E269)</f>
        <v/>
      </c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25">
      <c r="A270" s="24"/>
      <c r="B270" s="25"/>
      <c r="C270" s="45"/>
      <c r="D270" s="27"/>
      <c r="E270" s="28"/>
      <c r="F270" s="28" t="str">
        <f t="shared" si="23"/>
        <v/>
      </c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25">
      <c r="A271" s="29">
        <v>51</v>
      </c>
      <c r="B271" s="30" t="s">
        <v>219</v>
      </c>
      <c r="C271" s="46"/>
      <c r="D271" s="29"/>
      <c r="E271" s="33"/>
      <c r="F271" s="33">
        <f>SUM(F272:F279)</f>
        <v>0</v>
      </c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25">
      <c r="A272" s="61">
        <v>514</v>
      </c>
      <c r="B272" s="62" t="s">
        <v>220</v>
      </c>
      <c r="C272" s="63"/>
      <c r="D272" s="61"/>
      <c r="E272" s="65"/>
      <c r="F272" s="65" t="str">
        <f t="shared" ref="F272:F278" si="24">IF(C272="","",C272*E272)</f>
        <v/>
      </c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25">
      <c r="A273" s="61">
        <v>5160000001</v>
      </c>
      <c r="B273" s="62" t="s">
        <v>221</v>
      </c>
      <c r="C273" s="63">
        <v>2.5</v>
      </c>
      <c r="D273" s="61" t="s">
        <v>25</v>
      </c>
      <c r="E273" s="65"/>
      <c r="F273" s="65">
        <f t="shared" si="24"/>
        <v>0</v>
      </c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25">
      <c r="A274" s="61">
        <v>5160000002</v>
      </c>
      <c r="B274" s="62" t="s">
        <v>222</v>
      </c>
      <c r="C274" s="63">
        <v>25.64</v>
      </c>
      <c r="D274" s="61" t="s">
        <v>25</v>
      </c>
      <c r="E274" s="65"/>
      <c r="F274" s="65">
        <f t="shared" si="24"/>
        <v>0</v>
      </c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25">
      <c r="A275" s="61">
        <v>5160000003</v>
      </c>
      <c r="B275" s="62" t="s">
        <v>223</v>
      </c>
      <c r="C275" s="63">
        <v>21.76</v>
      </c>
      <c r="D275" s="61" t="s">
        <v>25</v>
      </c>
      <c r="E275" s="65"/>
      <c r="F275" s="65">
        <f t="shared" si="24"/>
        <v>0</v>
      </c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25">
      <c r="A276" s="61">
        <v>5160000004</v>
      </c>
      <c r="B276" s="62" t="s">
        <v>224</v>
      </c>
      <c r="C276" s="63">
        <v>18</v>
      </c>
      <c r="D276" s="61" t="s">
        <v>25</v>
      </c>
      <c r="E276" s="65"/>
      <c r="F276" s="65">
        <f t="shared" si="24"/>
        <v>0</v>
      </c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25">
      <c r="A277" s="61">
        <v>5160000005</v>
      </c>
      <c r="B277" s="62" t="s">
        <v>225</v>
      </c>
      <c r="C277" s="63">
        <v>23.5</v>
      </c>
      <c r="D277" s="61" t="s">
        <v>25</v>
      </c>
      <c r="E277" s="65"/>
      <c r="F277" s="65">
        <f t="shared" si="24"/>
        <v>0</v>
      </c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25">
      <c r="A278" s="61">
        <v>5160000006</v>
      </c>
      <c r="B278" s="62" t="s">
        <v>226</v>
      </c>
      <c r="C278" s="63">
        <v>13.02</v>
      </c>
      <c r="D278" s="61"/>
      <c r="E278" s="65"/>
      <c r="F278" s="65">
        <f t="shared" si="24"/>
        <v>0</v>
      </c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25">
      <c r="A279" s="61"/>
      <c r="B279" s="62"/>
      <c r="C279" s="63"/>
      <c r="D279" s="61"/>
      <c r="E279" s="65"/>
      <c r="F279" s="65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25">
      <c r="A280" s="61"/>
      <c r="B280" s="62"/>
      <c r="C280" s="63"/>
      <c r="D280" s="61"/>
      <c r="E280" s="65"/>
      <c r="F280" s="65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25">
      <c r="A281" s="85">
        <v>53</v>
      </c>
      <c r="B281" s="86" t="s">
        <v>227</v>
      </c>
      <c r="C281" s="87"/>
      <c r="D281" s="88"/>
      <c r="E281" s="89"/>
      <c r="F281" s="89">
        <f>SUM(F282:F337)</f>
        <v>0</v>
      </c>
      <c r="G281" s="47"/>
      <c r="H281" s="47"/>
      <c r="I281" s="47"/>
      <c r="J281" s="47"/>
      <c r="K281" s="47"/>
      <c r="L281" s="47"/>
      <c r="M281" s="47"/>
      <c r="N281" s="47"/>
      <c r="O281" s="47"/>
      <c r="P281" s="47"/>
      <c r="Q281" s="47"/>
      <c r="R281" s="47"/>
      <c r="S281" s="47"/>
      <c r="T281" s="47"/>
      <c r="U281" s="47"/>
      <c r="V281" s="47"/>
      <c r="W281" s="47"/>
      <c r="X281" s="47"/>
      <c r="Y281" s="47"/>
      <c r="Z281" s="47"/>
    </row>
    <row r="282" spans="1:26" ht="15.75" customHeight="1" x14ac:dyDescent="0.25">
      <c r="A282" s="90">
        <v>531</v>
      </c>
      <c r="B282" s="91" t="s">
        <v>228</v>
      </c>
      <c r="C282" s="92"/>
      <c r="D282" s="93"/>
      <c r="E282" s="94"/>
      <c r="F282" s="94" t="str">
        <f>IF(C282="","",C282*E282)</f>
        <v/>
      </c>
      <c r="G282" s="47"/>
      <c r="H282" s="47"/>
      <c r="I282" s="47"/>
      <c r="J282" s="47"/>
      <c r="K282" s="47"/>
      <c r="L282" s="47"/>
      <c r="M282" s="47"/>
      <c r="N282" s="47"/>
      <c r="O282" s="47"/>
      <c r="P282" s="47"/>
      <c r="Q282" s="47"/>
      <c r="R282" s="47"/>
      <c r="S282" s="47"/>
      <c r="T282" s="47"/>
      <c r="U282" s="47"/>
      <c r="V282" s="47"/>
      <c r="W282" s="47"/>
      <c r="X282" s="47"/>
      <c r="Y282" s="47"/>
      <c r="Z282" s="47"/>
    </row>
    <row r="283" spans="1:26" ht="15.75" customHeight="1" x14ac:dyDescent="0.25">
      <c r="A283" s="90"/>
      <c r="B283" s="95" t="s">
        <v>229</v>
      </c>
      <c r="C283" s="92"/>
      <c r="D283" s="93"/>
      <c r="E283" s="94"/>
      <c r="F283" s="94"/>
      <c r="G283" s="47"/>
      <c r="H283" s="47"/>
      <c r="I283" s="47"/>
      <c r="J283" s="47"/>
      <c r="K283" s="47"/>
      <c r="L283" s="47"/>
      <c r="M283" s="47"/>
      <c r="N283" s="47"/>
      <c r="O283" s="47"/>
      <c r="P283" s="47"/>
      <c r="Q283" s="47"/>
      <c r="R283" s="47"/>
      <c r="S283" s="47"/>
      <c r="T283" s="47"/>
      <c r="U283" s="47"/>
      <c r="V283" s="47"/>
      <c r="W283" s="47"/>
      <c r="X283" s="47"/>
      <c r="Y283" s="47"/>
      <c r="Z283" s="47"/>
    </row>
    <row r="284" spans="1:26" ht="15.75" customHeight="1" x14ac:dyDescent="0.25">
      <c r="A284" s="90">
        <v>5310000001</v>
      </c>
      <c r="B284" s="96" t="s">
        <v>230</v>
      </c>
      <c r="C284" s="92">
        <f>5.04-0.9*2.1-0.8*2.1</f>
        <v>1.4699999999999998</v>
      </c>
      <c r="D284" s="93" t="s">
        <v>25</v>
      </c>
      <c r="E284" s="94"/>
      <c r="F284" s="94">
        <f t="shared" ref="F284:F338" si="25">IF(C284="","",C284*E284)</f>
        <v>0</v>
      </c>
      <c r="G284" s="47"/>
      <c r="H284" s="47"/>
      <c r="I284" s="47"/>
      <c r="J284" s="47"/>
      <c r="K284" s="47"/>
      <c r="L284" s="47"/>
      <c r="M284" s="47"/>
      <c r="N284" s="47"/>
      <c r="O284" s="47"/>
      <c r="P284" s="47"/>
      <c r="Q284" s="47"/>
      <c r="R284" s="47"/>
      <c r="S284" s="47"/>
      <c r="T284" s="47"/>
      <c r="U284" s="47"/>
      <c r="V284" s="47"/>
      <c r="W284" s="47"/>
      <c r="X284" s="47"/>
      <c r="Y284" s="47"/>
      <c r="Z284" s="47"/>
    </row>
    <row r="285" spans="1:26" ht="15.75" customHeight="1" x14ac:dyDescent="0.25">
      <c r="A285" s="90"/>
      <c r="B285" s="95" t="s">
        <v>231</v>
      </c>
      <c r="C285" s="92"/>
      <c r="D285" s="93"/>
      <c r="E285" s="94"/>
      <c r="F285" s="94" t="str">
        <f t="shared" si="25"/>
        <v/>
      </c>
      <c r="G285" s="47"/>
      <c r="H285" s="47"/>
      <c r="I285" s="47"/>
      <c r="J285" s="47"/>
      <c r="K285" s="47"/>
      <c r="L285" s="47"/>
      <c r="M285" s="47"/>
      <c r="N285" s="47"/>
      <c r="O285" s="47"/>
      <c r="P285" s="47"/>
      <c r="Q285" s="47"/>
      <c r="R285" s="47"/>
      <c r="S285" s="47"/>
      <c r="T285" s="47"/>
      <c r="U285" s="47"/>
      <c r="V285" s="47"/>
      <c r="W285" s="47"/>
      <c r="X285" s="47"/>
      <c r="Y285" s="47"/>
      <c r="Z285" s="47"/>
    </row>
    <row r="286" spans="1:26" ht="15.75" customHeight="1" x14ac:dyDescent="0.25">
      <c r="A286" s="90">
        <v>5310000002</v>
      </c>
      <c r="B286" s="96" t="s">
        <v>232</v>
      </c>
      <c r="C286" s="92">
        <f>30-1.7-2.66</f>
        <v>25.64</v>
      </c>
      <c r="D286" s="93" t="s">
        <v>25</v>
      </c>
      <c r="E286" s="94"/>
      <c r="F286" s="94">
        <f t="shared" si="25"/>
        <v>0</v>
      </c>
      <c r="G286" s="47"/>
      <c r="H286" s="47"/>
      <c r="I286" s="47"/>
      <c r="J286" s="47"/>
      <c r="K286" s="47"/>
      <c r="L286" s="47"/>
      <c r="M286" s="47"/>
      <c r="N286" s="47"/>
      <c r="O286" s="47"/>
      <c r="P286" s="47"/>
      <c r="Q286" s="47"/>
      <c r="R286" s="47"/>
      <c r="S286" s="47"/>
      <c r="T286" s="47"/>
      <c r="U286" s="47"/>
      <c r="V286" s="47"/>
      <c r="W286" s="47"/>
      <c r="X286" s="47"/>
      <c r="Y286" s="47"/>
      <c r="Z286" s="47"/>
    </row>
    <row r="287" spans="1:26" ht="15.75" customHeight="1" x14ac:dyDescent="0.25">
      <c r="A287" s="90"/>
      <c r="B287" s="95" t="s">
        <v>233</v>
      </c>
      <c r="C287" s="92"/>
      <c r="D287" s="93"/>
      <c r="E287" s="94"/>
      <c r="F287" s="94" t="str">
        <f t="shared" si="25"/>
        <v/>
      </c>
      <c r="G287" s="47"/>
      <c r="H287" s="47"/>
      <c r="I287" s="47"/>
      <c r="J287" s="47"/>
      <c r="K287" s="47"/>
      <c r="L287" s="47"/>
      <c r="M287" s="47"/>
      <c r="N287" s="47"/>
      <c r="O287" s="47"/>
      <c r="P287" s="47"/>
      <c r="Q287" s="47"/>
      <c r="R287" s="47"/>
      <c r="S287" s="47"/>
      <c r="T287" s="47"/>
      <c r="U287" s="47"/>
      <c r="V287" s="47"/>
      <c r="W287" s="47"/>
      <c r="X287" s="47"/>
      <c r="Y287" s="47"/>
      <c r="Z287" s="47"/>
    </row>
    <row r="288" spans="1:26" ht="15.75" customHeight="1" x14ac:dyDescent="0.25">
      <c r="A288" s="90">
        <v>5310000003</v>
      </c>
      <c r="B288" s="96" t="s">
        <v>234</v>
      </c>
      <c r="C288" s="92">
        <f>9.14+17.3+2.5*0.4/2*2-0.8*2.1-4*1*1</f>
        <v>21.76</v>
      </c>
      <c r="D288" s="93" t="s">
        <v>25</v>
      </c>
      <c r="E288" s="94"/>
      <c r="F288" s="94">
        <f t="shared" si="25"/>
        <v>0</v>
      </c>
      <c r="G288" s="47"/>
      <c r="H288" s="47"/>
      <c r="I288" s="47"/>
      <c r="J288" s="47"/>
      <c r="K288" s="47"/>
      <c r="L288" s="47"/>
      <c r="M288" s="47"/>
      <c r="N288" s="47"/>
      <c r="O288" s="47"/>
      <c r="P288" s="47"/>
      <c r="Q288" s="47"/>
      <c r="R288" s="47"/>
      <c r="S288" s="47"/>
      <c r="T288" s="47"/>
      <c r="U288" s="47"/>
      <c r="V288" s="47"/>
      <c r="W288" s="47"/>
      <c r="X288" s="47"/>
      <c r="Y288" s="47"/>
      <c r="Z288" s="47"/>
    </row>
    <row r="289" spans="1:26" ht="15.75" customHeight="1" x14ac:dyDescent="0.25">
      <c r="A289" s="90"/>
      <c r="B289" s="95" t="s">
        <v>235</v>
      </c>
      <c r="C289" s="92"/>
      <c r="D289" s="93"/>
      <c r="E289" s="94"/>
      <c r="F289" s="94" t="str">
        <f t="shared" si="25"/>
        <v/>
      </c>
      <c r="G289" s="47"/>
      <c r="H289" s="47"/>
      <c r="I289" s="47"/>
      <c r="J289" s="47"/>
      <c r="K289" s="47"/>
      <c r="L289" s="47"/>
      <c r="M289" s="47"/>
      <c r="N289" s="47"/>
      <c r="O289" s="47"/>
      <c r="P289" s="47"/>
      <c r="Q289" s="47"/>
      <c r="R289" s="47"/>
      <c r="S289" s="47"/>
      <c r="T289" s="47"/>
      <c r="U289" s="47"/>
      <c r="V289" s="47"/>
      <c r="W289" s="47"/>
      <c r="X289" s="47"/>
      <c r="Y289" s="47"/>
      <c r="Z289" s="47"/>
    </row>
    <row r="290" spans="1:26" ht="15.75" customHeight="1" x14ac:dyDescent="0.25">
      <c r="A290" s="90">
        <v>5310000004</v>
      </c>
      <c r="B290" s="96" t="s">
        <v>234</v>
      </c>
      <c r="C290" s="92">
        <f>19.2-1.2*1</f>
        <v>18</v>
      </c>
      <c r="D290" s="93" t="s">
        <v>25</v>
      </c>
      <c r="E290" s="94"/>
      <c r="F290" s="94">
        <f t="shared" si="25"/>
        <v>0</v>
      </c>
      <c r="G290" s="47"/>
      <c r="H290" s="47"/>
      <c r="I290" s="47"/>
      <c r="J290" s="47"/>
      <c r="K290" s="47"/>
      <c r="L290" s="47"/>
      <c r="M290" s="47"/>
      <c r="N290" s="47"/>
      <c r="O290" s="47"/>
      <c r="P290" s="47"/>
      <c r="Q290" s="47"/>
      <c r="R290" s="47"/>
      <c r="S290" s="47"/>
      <c r="T290" s="47"/>
      <c r="U290" s="47"/>
      <c r="V290" s="47"/>
      <c r="W290" s="47"/>
      <c r="X290" s="47"/>
      <c r="Y290" s="47"/>
      <c r="Z290" s="47"/>
    </row>
    <row r="291" spans="1:26" ht="15.75" customHeight="1" x14ac:dyDescent="0.25">
      <c r="A291" s="90"/>
      <c r="B291" s="95" t="s">
        <v>236</v>
      </c>
      <c r="C291" s="92"/>
      <c r="D291" s="93"/>
      <c r="E291" s="94"/>
      <c r="F291" s="94" t="str">
        <f t="shared" si="25"/>
        <v/>
      </c>
      <c r="G291" s="47"/>
      <c r="H291" s="47"/>
      <c r="I291" s="47"/>
      <c r="J291" s="47"/>
      <c r="K291" s="47"/>
      <c r="L291" s="47"/>
      <c r="M291" s="47"/>
      <c r="N291" s="47"/>
      <c r="O291" s="47"/>
      <c r="P291" s="47"/>
      <c r="Q291" s="47"/>
      <c r="R291" s="47"/>
      <c r="S291" s="47"/>
      <c r="T291" s="47"/>
      <c r="U291" s="47"/>
      <c r="V291" s="47"/>
      <c r="W291" s="47"/>
      <c r="X291" s="47"/>
      <c r="Y291" s="47"/>
      <c r="Z291" s="47"/>
    </row>
    <row r="292" spans="1:26" ht="15.75" customHeight="1" x14ac:dyDescent="0.25">
      <c r="A292" s="90">
        <v>5310000005</v>
      </c>
      <c r="B292" s="96" t="s">
        <v>234</v>
      </c>
      <c r="C292" s="92">
        <f>17.5+6</f>
        <v>23.5</v>
      </c>
      <c r="D292" s="93" t="s">
        <v>25</v>
      </c>
      <c r="E292" s="94"/>
      <c r="F292" s="94">
        <f t="shared" si="25"/>
        <v>0</v>
      </c>
      <c r="G292" s="47"/>
      <c r="H292" s="47"/>
      <c r="I292" s="47"/>
      <c r="J292" s="47"/>
      <c r="K292" s="47"/>
      <c r="L292" s="47"/>
      <c r="M292" s="47"/>
      <c r="N292" s="47"/>
      <c r="O292" s="47"/>
      <c r="P292" s="47"/>
      <c r="Q292" s="47"/>
      <c r="R292" s="47"/>
      <c r="S292" s="47"/>
      <c r="T292" s="47"/>
      <c r="U292" s="47"/>
      <c r="V292" s="47"/>
      <c r="W292" s="47"/>
      <c r="X292" s="47"/>
      <c r="Y292" s="47"/>
      <c r="Z292" s="47"/>
    </row>
    <row r="293" spans="1:26" ht="15.75" customHeight="1" x14ac:dyDescent="0.25">
      <c r="A293" s="90"/>
      <c r="B293" s="95" t="s">
        <v>237</v>
      </c>
      <c r="C293" s="92"/>
      <c r="D293" s="93"/>
      <c r="E293" s="94"/>
      <c r="F293" s="94" t="str">
        <f t="shared" si="25"/>
        <v/>
      </c>
      <c r="G293" s="47"/>
      <c r="H293" s="47"/>
      <c r="I293" s="47"/>
      <c r="J293" s="47"/>
      <c r="K293" s="47"/>
      <c r="L293" s="47"/>
      <c r="M293" s="47"/>
      <c r="N293" s="47"/>
      <c r="O293" s="47"/>
      <c r="P293" s="47"/>
      <c r="Q293" s="47"/>
      <c r="R293" s="47"/>
      <c r="S293" s="47"/>
      <c r="T293" s="47"/>
      <c r="U293" s="47"/>
      <c r="V293" s="47"/>
      <c r="W293" s="47"/>
      <c r="X293" s="47"/>
      <c r="Y293" s="47"/>
      <c r="Z293" s="47"/>
    </row>
    <row r="294" spans="1:26" ht="15.75" customHeight="1" x14ac:dyDescent="0.25">
      <c r="A294" s="90">
        <v>5310000006</v>
      </c>
      <c r="B294" s="96" t="s">
        <v>238</v>
      </c>
      <c r="C294" s="92">
        <f>6.4-2.1*2.4</f>
        <v>1.3600000000000003</v>
      </c>
      <c r="D294" s="93" t="s">
        <v>25</v>
      </c>
      <c r="E294" s="94"/>
      <c r="F294" s="94">
        <f t="shared" si="25"/>
        <v>0</v>
      </c>
      <c r="G294" s="47"/>
      <c r="H294" s="47"/>
      <c r="I294" s="47"/>
      <c r="J294" s="47"/>
      <c r="K294" s="47"/>
      <c r="L294" s="47"/>
      <c r="M294" s="47"/>
      <c r="N294" s="47"/>
      <c r="O294" s="47"/>
      <c r="P294" s="47"/>
      <c r="Q294" s="47"/>
      <c r="R294" s="47"/>
      <c r="S294" s="47"/>
      <c r="T294" s="47"/>
      <c r="U294" s="47"/>
      <c r="V294" s="47"/>
      <c r="W294" s="47"/>
      <c r="X294" s="47"/>
      <c r="Y294" s="47"/>
      <c r="Z294" s="47"/>
    </row>
    <row r="295" spans="1:26" ht="15.75" customHeight="1" x14ac:dyDescent="0.25">
      <c r="A295" s="90">
        <v>5310000007</v>
      </c>
      <c r="B295" s="96" t="s">
        <v>239</v>
      </c>
      <c r="C295" s="92">
        <f>6.4+8.3-0.8*2.1</f>
        <v>13.020000000000001</v>
      </c>
      <c r="D295" s="93" t="s">
        <v>25</v>
      </c>
      <c r="E295" s="94"/>
      <c r="F295" s="94">
        <f t="shared" si="25"/>
        <v>0</v>
      </c>
      <c r="G295" s="47"/>
      <c r="H295" s="47"/>
      <c r="I295" s="47"/>
      <c r="J295" s="47"/>
      <c r="K295" s="47"/>
      <c r="L295" s="47"/>
      <c r="M295" s="47"/>
      <c r="N295" s="47"/>
      <c r="O295" s="47"/>
      <c r="P295" s="47"/>
      <c r="Q295" s="47"/>
      <c r="R295" s="47"/>
      <c r="S295" s="47"/>
      <c r="T295" s="47"/>
      <c r="U295" s="47"/>
      <c r="V295" s="47"/>
      <c r="W295" s="47"/>
      <c r="X295" s="47"/>
      <c r="Y295" s="47"/>
      <c r="Z295" s="47"/>
    </row>
    <row r="296" spans="1:26" ht="15.75" customHeight="1" x14ac:dyDescent="0.25">
      <c r="A296" s="90"/>
      <c r="B296" s="95" t="s">
        <v>240</v>
      </c>
      <c r="C296" s="92"/>
      <c r="D296" s="93"/>
      <c r="E296" s="94"/>
      <c r="F296" s="94" t="str">
        <f t="shared" si="25"/>
        <v/>
      </c>
      <c r="G296" s="47"/>
      <c r="H296" s="47"/>
      <c r="I296" s="47"/>
      <c r="J296" s="47"/>
      <c r="K296" s="47"/>
      <c r="L296" s="47"/>
      <c r="M296" s="47"/>
      <c r="N296" s="47"/>
      <c r="O296" s="47"/>
      <c r="P296" s="47"/>
      <c r="Q296" s="47"/>
      <c r="R296" s="47"/>
      <c r="S296" s="47"/>
      <c r="T296" s="47"/>
      <c r="U296" s="47"/>
      <c r="V296" s="47"/>
      <c r="W296" s="47"/>
      <c r="X296" s="47"/>
      <c r="Y296" s="47"/>
      <c r="Z296" s="47"/>
    </row>
    <row r="297" spans="1:26" ht="15.75" customHeight="1" x14ac:dyDescent="0.25">
      <c r="A297" s="90">
        <v>5310000008</v>
      </c>
      <c r="B297" s="96" t="s">
        <v>241</v>
      </c>
      <c r="C297" s="92">
        <f>23.4-0.8-5.2</f>
        <v>17.399999999999999</v>
      </c>
      <c r="D297" s="93" t="s">
        <v>25</v>
      </c>
      <c r="E297" s="94"/>
      <c r="F297" s="94">
        <f t="shared" si="25"/>
        <v>0</v>
      </c>
      <c r="G297" s="47"/>
      <c r="H297" s="47"/>
      <c r="I297" s="47"/>
      <c r="J297" s="47"/>
      <c r="K297" s="47"/>
      <c r="L297" s="47"/>
      <c r="M297" s="47"/>
      <c r="N297" s="47"/>
      <c r="O297" s="47"/>
      <c r="P297" s="47"/>
      <c r="Q297" s="47"/>
      <c r="R297" s="47"/>
      <c r="S297" s="47"/>
      <c r="T297" s="47"/>
      <c r="U297" s="47"/>
      <c r="V297" s="47"/>
      <c r="W297" s="47"/>
      <c r="X297" s="47"/>
      <c r="Y297" s="47"/>
      <c r="Z297" s="47"/>
    </row>
    <row r="298" spans="1:26" ht="15.75" customHeight="1" x14ac:dyDescent="0.25">
      <c r="A298" s="90">
        <v>5310000009</v>
      </c>
      <c r="B298" s="96" t="s">
        <v>242</v>
      </c>
      <c r="C298" s="92">
        <f>33.64-1.87-1.11</f>
        <v>30.66</v>
      </c>
      <c r="D298" s="93" t="s">
        <v>25</v>
      </c>
      <c r="E298" s="94"/>
      <c r="F298" s="94">
        <f t="shared" si="25"/>
        <v>0</v>
      </c>
      <c r="G298" s="47"/>
      <c r="H298" s="47"/>
      <c r="I298" s="47"/>
      <c r="J298" s="47"/>
      <c r="K298" s="47"/>
      <c r="L298" s="47"/>
      <c r="M298" s="47"/>
      <c r="N298" s="47"/>
      <c r="O298" s="47"/>
      <c r="P298" s="47"/>
      <c r="Q298" s="47"/>
      <c r="R298" s="47"/>
      <c r="S298" s="47"/>
      <c r="T298" s="47"/>
      <c r="U298" s="47"/>
      <c r="V298" s="47"/>
      <c r="W298" s="47"/>
      <c r="X298" s="47"/>
      <c r="Y298" s="47"/>
      <c r="Z298" s="47"/>
    </row>
    <row r="299" spans="1:26" ht="15.75" customHeight="1" x14ac:dyDescent="0.25">
      <c r="A299" s="90">
        <v>534</v>
      </c>
      <c r="B299" s="91" t="s">
        <v>243</v>
      </c>
      <c r="C299" s="92"/>
      <c r="D299" s="93"/>
      <c r="E299" s="94"/>
      <c r="F299" s="94" t="str">
        <f t="shared" si="25"/>
        <v/>
      </c>
      <c r="G299" s="47"/>
      <c r="H299" s="47"/>
      <c r="I299" s="47"/>
      <c r="J299" s="47"/>
      <c r="K299" s="47"/>
      <c r="L299" s="47"/>
      <c r="M299" s="47"/>
      <c r="N299" s="47"/>
      <c r="O299" s="47"/>
      <c r="P299" s="47"/>
      <c r="Q299" s="47"/>
      <c r="R299" s="47"/>
      <c r="S299" s="47"/>
      <c r="T299" s="47"/>
      <c r="U299" s="47"/>
      <c r="V299" s="47"/>
      <c r="W299" s="47"/>
      <c r="X299" s="47"/>
      <c r="Y299" s="47"/>
      <c r="Z299" s="47"/>
    </row>
    <row r="300" spans="1:26" ht="15.75" customHeight="1" x14ac:dyDescent="0.25">
      <c r="A300" s="90"/>
      <c r="B300" s="95" t="s">
        <v>240</v>
      </c>
      <c r="C300" s="92"/>
      <c r="D300" s="93"/>
      <c r="E300" s="94"/>
      <c r="F300" s="94" t="str">
        <f t="shared" si="25"/>
        <v/>
      </c>
      <c r="G300" s="47"/>
      <c r="H300" s="47"/>
      <c r="I300" s="47"/>
      <c r="J300" s="47"/>
      <c r="K300" s="47"/>
      <c r="L300" s="47"/>
      <c r="M300" s="47"/>
      <c r="N300" s="47"/>
      <c r="O300" s="47"/>
      <c r="P300" s="47"/>
      <c r="Q300" s="47"/>
      <c r="R300" s="47"/>
      <c r="S300" s="47"/>
      <c r="T300" s="47"/>
      <c r="U300" s="47"/>
      <c r="V300" s="47"/>
      <c r="W300" s="47"/>
      <c r="X300" s="47"/>
      <c r="Y300" s="47"/>
      <c r="Z300" s="47"/>
    </row>
    <row r="301" spans="1:26" ht="15.75" customHeight="1" x14ac:dyDescent="0.25">
      <c r="A301" s="90">
        <v>5340000001</v>
      </c>
      <c r="B301" s="96" t="s">
        <v>244</v>
      </c>
      <c r="C301" s="92">
        <f>23.4-0.8-5.2</f>
        <v>17.399999999999999</v>
      </c>
      <c r="D301" s="93" t="s">
        <v>25</v>
      </c>
      <c r="E301" s="94"/>
      <c r="F301" s="94">
        <f t="shared" si="25"/>
        <v>0</v>
      </c>
      <c r="G301" s="47"/>
      <c r="H301" s="47"/>
      <c r="I301" s="47"/>
      <c r="J301" s="47"/>
      <c r="K301" s="47"/>
      <c r="L301" s="47"/>
      <c r="M301" s="47"/>
      <c r="N301" s="47"/>
      <c r="O301" s="47"/>
      <c r="P301" s="47"/>
      <c r="Q301" s="47"/>
      <c r="R301" s="47"/>
      <c r="S301" s="47"/>
      <c r="T301" s="47"/>
      <c r="U301" s="47"/>
      <c r="V301" s="47"/>
      <c r="W301" s="47"/>
      <c r="X301" s="47"/>
      <c r="Y301" s="47"/>
      <c r="Z301" s="47"/>
    </row>
    <row r="302" spans="1:26" ht="15.75" customHeight="1" x14ac:dyDescent="0.25">
      <c r="A302" s="90">
        <v>535</v>
      </c>
      <c r="B302" s="91" t="s">
        <v>245</v>
      </c>
      <c r="C302" s="92"/>
      <c r="D302" s="93"/>
      <c r="E302" s="94"/>
      <c r="F302" s="94" t="str">
        <f t="shared" si="25"/>
        <v/>
      </c>
      <c r="G302" s="47"/>
      <c r="H302" s="47"/>
      <c r="I302" s="47"/>
      <c r="J302" s="47"/>
      <c r="K302" s="47"/>
      <c r="L302" s="47"/>
      <c r="M302" s="47"/>
      <c r="N302" s="47"/>
      <c r="O302" s="47"/>
      <c r="P302" s="47"/>
      <c r="Q302" s="47"/>
      <c r="R302" s="47"/>
      <c r="S302" s="47"/>
      <c r="T302" s="47"/>
      <c r="U302" s="47"/>
      <c r="V302" s="47"/>
      <c r="W302" s="47"/>
      <c r="X302" s="47"/>
      <c r="Y302" s="47"/>
      <c r="Z302" s="47"/>
    </row>
    <row r="303" spans="1:26" ht="15.75" customHeight="1" x14ac:dyDescent="0.25">
      <c r="A303" s="90"/>
      <c r="B303" s="95" t="s">
        <v>240</v>
      </c>
      <c r="C303" s="92"/>
      <c r="D303" s="93"/>
      <c r="E303" s="94"/>
      <c r="F303" s="94" t="str">
        <f t="shared" si="25"/>
        <v/>
      </c>
      <c r="G303" s="47"/>
      <c r="H303" s="47"/>
      <c r="I303" s="47"/>
      <c r="J303" s="47"/>
      <c r="K303" s="47"/>
      <c r="L303" s="47"/>
      <c r="M303" s="47"/>
      <c r="N303" s="47"/>
      <c r="O303" s="47"/>
      <c r="P303" s="47"/>
      <c r="Q303" s="47"/>
      <c r="R303" s="47"/>
      <c r="S303" s="47"/>
      <c r="T303" s="47"/>
      <c r="U303" s="47"/>
      <c r="V303" s="47"/>
      <c r="W303" s="47"/>
      <c r="X303" s="47"/>
      <c r="Y303" s="47"/>
      <c r="Z303" s="47"/>
    </row>
    <row r="304" spans="1:26" ht="15.75" customHeight="1" x14ac:dyDescent="0.25">
      <c r="A304" s="90">
        <v>5350000001</v>
      </c>
      <c r="B304" s="96" t="s">
        <v>246</v>
      </c>
      <c r="C304" s="92">
        <f>10.1-1.6</f>
        <v>8.5</v>
      </c>
      <c r="D304" s="93" t="s">
        <v>25</v>
      </c>
      <c r="E304" s="94"/>
      <c r="F304" s="94">
        <f t="shared" si="25"/>
        <v>0</v>
      </c>
      <c r="G304" s="47"/>
      <c r="H304" s="67" t="s">
        <v>247</v>
      </c>
      <c r="I304" s="47"/>
      <c r="J304" s="47"/>
      <c r="K304" s="47"/>
      <c r="L304" s="47"/>
      <c r="M304" s="47"/>
      <c r="N304" s="47"/>
      <c r="O304" s="47"/>
      <c r="P304" s="47"/>
      <c r="Q304" s="47"/>
      <c r="R304" s="47"/>
      <c r="S304" s="47"/>
      <c r="T304" s="47"/>
      <c r="U304" s="47"/>
      <c r="V304" s="47"/>
      <c r="W304" s="47"/>
      <c r="X304" s="47"/>
      <c r="Y304" s="47"/>
      <c r="Z304" s="47"/>
    </row>
    <row r="305" spans="1:26" ht="15.75" customHeight="1" x14ac:dyDescent="0.25">
      <c r="A305" s="90">
        <v>5350000002</v>
      </c>
      <c r="B305" s="96" t="s">
        <v>248</v>
      </c>
      <c r="C305" s="92">
        <v>8.5</v>
      </c>
      <c r="D305" s="93" t="s">
        <v>25</v>
      </c>
      <c r="E305" s="94"/>
      <c r="F305" s="94">
        <f t="shared" si="25"/>
        <v>0</v>
      </c>
      <c r="G305" s="47"/>
      <c r="H305" s="47"/>
      <c r="I305" s="47"/>
      <c r="J305" s="47"/>
      <c r="K305" s="47"/>
      <c r="L305" s="47"/>
      <c r="M305" s="47"/>
      <c r="N305" s="47"/>
      <c r="O305" s="47"/>
      <c r="P305" s="47"/>
      <c r="Q305" s="47"/>
      <c r="R305" s="47"/>
      <c r="S305" s="47"/>
      <c r="T305" s="47"/>
      <c r="U305" s="47"/>
      <c r="V305" s="47"/>
      <c r="W305" s="47"/>
      <c r="X305" s="47"/>
      <c r="Y305" s="47"/>
      <c r="Z305" s="47"/>
    </row>
    <row r="306" spans="1:26" ht="15.75" customHeight="1" x14ac:dyDescent="0.25">
      <c r="A306" s="90"/>
      <c r="B306" s="95" t="s">
        <v>249</v>
      </c>
      <c r="C306" s="92"/>
      <c r="D306" s="93"/>
      <c r="E306" s="94"/>
      <c r="F306" s="94" t="str">
        <f t="shared" si="25"/>
        <v/>
      </c>
      <c r="G306" s="47"/>
      <c r="H306" s="47"/>
      <c r="I306" s="47"/>
      <c r="J306" s="47"/>
      <c r="K306" s="47"/>
      <c r="L306" s="47"/>
      <c r="M306" s="47"/>
      <c r="N306" s="47"/>
      <c r="O306" s="47"/>
      <c r="P306" s="47"/>
      <c r="Q306" s="47"/>
      <c r="R306" s="47"/>
      <c r="S306" s="47"/>
      <c r="T306" s="47"/>
      <c r="U306" s="47"/>
      <c r="V306" s="47"/>
      <c r="W306" s="47"/>
      <c r="X306" s="47"/>
      <c r="Y306" s="47"/>
      <c r="Z306" s="47"/>
    </row>
    <row r="307" spans="1:26" ht="15.75" customHeight="1" x14ac:dyDescent="0.25">
      <c r="A307" s="90">
        <f>A305+1</f>
        <v>5350000003</v>
      </c>
      <c r="B307" s="96" t="s">
        <v>250</v>
      </c>
      <c r="C307" s="92">
        <f>7.85*2.4-0.7*2.1*2-0.7*0.4*2</f>
        <v>15.34</v>
      </c>
      <c r="D307" s="93" t="s">
        <v>25</v>
      </c>
      <c r="E307" s="94"/>
      <c r="F307" s="94">
        <f t="shared" si="25"/>
        <v>0</v>
      </c>
      <c r="G307" s="47"/>
      <c r="H307" s="67" t="s">
        <v>247</v>
      </c>
      <c r="I307" s="47"/>
      <c r="J307" s="47"/>
      <c r="K307" s="47"/>
      <c r="L307" s="47"/>
      <c r="M307" s="47"/>
      <c r="N307" s="47"/>
      <c r="O307" s="47"/>
      <c r="P307" s="47"/>
      <c r="Q307" s="47"/>
      <c r="R307" s="47"/>
      <c r="S307" s="47"/>
      <c r="T307" s="47"/>
      <c r="U307" s="47"/>
      <c r="V307" s="47"/>
      <c r="W307" s="47"/>
      <c r="X307" s="47"/>
      <c r="Y307" s="47"/>
      <c r="Z307" s="47"/>
    </row>
    <row r="308" spans="1:26" ht="15.75" customHeight="1" x14ac:dyDescent="0.25">
      <c r="A308" s="90">
        <f t="shared" ref="A308:A311" si="26">A307+1</f>
        <v>5350000004</v>
      </c>
      <c r="B308" s="96" t="s">
        <v>251</v>
      </c>
      <c r="C308" s="92">
        <f>3.9*2.4-0.7*0.4-0.6*2.1</f>
        <v>7.82</v>
      </c>
      <c r="D308" s="93" t="s">
        <v>25</v>
      </c>
      <c r="E308" s="94"/>
      <c r="F308" s="94">
        <f t="shared" si="25"/>
        <v>0</v>
      </c>
      <c r="G308" s="47"/>
      <c r="H308" s="67" t="s">
        <v>247</v>
      </c>
      <c r="I308" s="47"/>
      <c r="J308" s="47"/>
      <c r="K308" s="47"/>
      <c r="L308" s="47"/>
      <c r="M308" s="47"/>
      <c r="N308" s="47"/>
      <c r="O308" s="47"/>
      <c r="P308" s="47"/>
      <c r="Q308" s="47"/>
      <c r="R308" s="47"/>
      <c r="S308" s="47"/>
      <c r="T308" s="47"/>
      <c r="U308" s="47"/>
      <c r="V308" s="47"/>
      <c r="W308" s="47"/>
      <c r="X308" s="47"/>
      <c r="Y308" s="47"/>
      <c r="Z308" s="47"/>
    </row>
    <row r="309" spans="1:26" ht="15.75" customHeight="1" x14ac:dyDescent="0.25">
      <c r="A309" s="90">
        <f t="shared" si="26"/>
        <v>5350000005</v>
      </c>
      <c r="B309" s="96" t="s">
        <v>252</v>
      </c>
      <c r="C309" s="92">
        <f>1.84*2.4</f>
        <v>4.4160000000000004</v>
      </c>
      <c r="D309" s="93" t="s">
        <v>25</v>
      </c>
      <c r="E309" s="94"/>
      <c r="F309" s="94">
        <f t="shared" si="25"/>
        <v>0</v>
      </c>
      <c r="G309" s="47"/>
      <c r="H309" s="67" t="s">
        <v>247</v>
      </c>
      <c r="I309" s="47"/>
      <c r="J309" s="47"/>
      <c r="K309" s="47"/>
      <c r="L309" s="47"/>
      <c r="M309" s="47"/>
      <c r="N309" s="47"/>
      <c r="O309" s="47"/>
      <c r="P309" s="47"/>
      <c r="Q309" s="47"/>
      <c r="R309" s="47"/>
      <c r="S309" s="47"/>
      <c r="T309" s="47"/>
      <c r="U309" s="47"/>
      <c r="V309" s="47"/>
      <c r="W309" s="47"/>
      <c r="X309" s="47"/>
      <c r="Y309" s="47"/>
      <c r="Z309" s="47"/>
    </row>
    <row r="310" spans="1:26" ht="15.75" customHeight="1" x14ac:dyDescent="0.25">
      <c r="A310" s="90">
        <f t="shared" si="26"/>
        <v>5350000006</v>
      </c>
      <c r="B310" s="96" t="s">
        <v>253</v>
      </c>
      <c r="C310" s="92">
        <f>2.6*1.2</f>
        <v>3.12</v>
      </c>
      <c r="D310" s="93" t="s">
        <v>25</v>
      </c>
      <c r="E310" s="94"/>
      <c r="F310" s="94">
        <f t="shared" si="25"/>
        <v>0</v>
      </c>
      <c r="G310" s="47"/>
      <c r="H310" s="67" t="s">
        <v>247</v>
      </c>
      <c r="I310" s="47"/>
      <c r="J310" s="47"/>
      <c r="K310" s="47"/>
      <c r="L310" s="47"/>
      <c r="M310" s="47"/>
      <c r="N310" s="47"/>
      <c r="O310" s="47"/>
      <c r="P310" s="47"/>
      <c r="Q310" s="47"/>
      <c r="R310" s="47"/>
      <c r="S310" s="47"/>
      <c r="T310" s="47"/>
      <c r="U310" s="47"/>
      <c r="V310" s="47"/>
      <c r="W310" s="47"/>
      <c r="X310" s="47"/>
      <c r="Y310" s="47"/>
      <c r="Z310" s="47"/>
    </row>
    <row r="311" spans="1:26" ht="15.75" customHeight="1" x14ac:dyDescent="0.25">
      <c r="A311" s="90">
        <f t="shared" si="26"/>
        <v>5350000007</v>
      </c>
      <c r="B311" s="96" t="s">
        <v>248</v>
      </c>
      <c r="C311" s="92">
        <v>30.7</v>
      </c>
      <c r="D311" s="93" t="s">
        <v>25</v>
      </c>
      <c r="E311" s="94"/>
      <c r="F311" s="94">
        <f t="shared" si="25"/>
        <v>0</v>
      </c>
      <c r="G311" s="47"/>
      <c r="H311" s="47"/>
      <c r="I311" s="47"/>
      <c r="J311" s="47"/>
      <c r="K311" s="47"/>
      <c r="L311" s="47"/>
      <c r="M311" s="47"/>
      <c r="N311" s="47"/>
      <c r="O311" s="47"/>
      <c r="P311" s="47"/>
      <c r="Q311" s="47"/>
      <c r="R311" s="47"/>
      <c r="S311" s="47"/>
      <c r="T311" s="47"/>
      <c r="U311" s="47"/>
      <c r="V311" s="47"/>
      <c r="W311" s="47"/>
      <c r="X311" s="47"/>
      <c r="Y311" s="47"/>
      <c r="Z311" s="47"/>
    </row>
    <row r="312" spans="1:26" ht="15.75" customHeight="1" x14ac:dyDescent="0.25">
      <c r="A312" s="90">
        <v>536</v>
      </c>
      <c r="B312" s="91" t="s">
        <v>254</v>
      </c>
      <c r="C312" s="92"/>
      <c r="D312" s="93"/>
      <c r="E312" s="94"/>
      <c r="F312" s="94" t="str">
        <f t="shared" si="25"/>
        <v/>
      </c>
      <c r="G312" s="47"/>
      <c r="H312" s="47"/>
      <c r="I312" s="47"/>
      <c r="J312" s="47"/>
      <c r="K312" s="47"/>
      <c r="L312" s="47"/>
      <c r="M312" s="47"/>
      <c r="N312" s="47"/>
      <c r="O312" s="47"/>
      <c r="P312" s="47"/>
      <c r="Q312" s="47"/>
      <c r="R312" s="47"/>
      <c r="S312" s="47"/>
      <c r="T312" s="47"/>
      <c r="U312" s="47"/>
      <c r="V312" s="47"/>
      <c r="W312" s="47"/>
      <c r="X312" s="47"/>
      <c r="Y312" s="47"/>
      <c r="Z312" s="47"/>
    </row>
    <row r="313" spans="1:26" ht="15.75" customHeight="1" x14ac:dyDescent="0.25">
      <c r="A313" s="90"/>
      <c r="B313" s="95" t="s">
        <v>229</v>
      </c>
      <c r="C313" s="92"/>
      <c r="D313" s="93"/>
      <c r="E313" s="94"/>
      <c r="F313" s="94" t="str">
        <f t="shared" si="25"/>
        <v/>
      </c>
      <c r="G313" s="47"/>
      <c r="H313" s="47"/>
      <c r="I313" s="47"/>
      <c r="J313" s="47"/>
      <c r="K313" s="47"/>
      <c r="L313" s="47"/>
      <c r="M313" s="47"/>
      <c r="N313" s="47"/>
      <c r="O313" s="47"/>
      <c r="P313" s="47"/>
      <c r="Q313" s="47"/>
      <c r="R313" s="47"/>
      <c r="S313" s="47"/>
      <c r="T313" s="47"/>
      <c r="U313" s="47"/>
      <c r="V313" s="47"/>
      <c r="W313" s="47"/>
      <c r="X313" s="47"/>
      <c r="Y313" s="47"/>
      <c r="Z313" s="47"/>
    </row>
    <row r="314" spans="1:26" ht="15.75" customHeight="1" x14ac:dyDescent="0.25">
      <c r="A314" s="90">
        <v>5360000001</v>
      </c>
      <c r="B314" s="96" t="s">
        <v>255</v>
      </c>
      <c r="C314" s="92">
        <f>28.7-5.71</f>
        <v>22.99</v>
      </c>
      <c r="D314" s="93" t="s">
        <v>25</v>
      </c>
      <c r="E314" s="94"/>
      <c r="F314" s="94">
        <f t="shared" si="25"/>
        <v>0</v>
      </c>
      <c r="G314" s="47"/>
      <c r="H314" s="47"/>
      <c r="I314" s="47"/>
      <c r="J314" s="47"/>
      <c r="K314" s="47"/>
      <c r="L314" s="47"/>
      <c r="M314" s="47"/>
      <c r="N314" s="47"/>
      <c r="O314" s="47"/>
      <c r="P314" s="47"/>
      <c r="Q314" s="47"/>
      <c r="R314" s="47"/>
      <c r="S314" s="47"/>
      <c r="T314" s="47"/>
      <c r="U314" s="47"/>
      <c r="V314" s="47"/>
      <c r="W314" s="47"/>
      <c r="X314" s="47"/>
      <c r="Y314" s="47"/>
      <c r="Z314" s="47"/>
    </row>
    <row r="315" spans="1:26" ht="15.75" customHeight="1" x14ac:dyDescent="0.25">
      <c r="A315" s="90"/>
      <c r="B315" s="95" t="s">
        <v>256</v>
      </c>
      <c r="C315" s="92"/>
      <c r="D315" s="93"/>
      <c r="E315" s="94"/>
      <c r="F315" s="94" t="str">
        <f t="shared" si="25"/>
        <v/>
      </c>
      <c r="G315" s="47"/>
      <c r="H315" s="47"/>
      <c r="I315" s="47"/>
      <c r="J315" s="47"/>
      <c r="K315" s="47"/>
      <c r="L315" s="47"/>
      <c r="M315" s="47"/>
      <c r="N315" s="47"/>
      <c r="O315" s="47"/>
      <c r="P315" s="47"/>
      <c r="Q315" s="47"/>
      <c r="R315" s="47"/>
      <c r="S315" s="47"/>
      <c r="T315" s="47"/>
      <c r="U315" s="47"/>
      <c r="V315" s="47"/>
      <c r="W315" s="47"/>
      <c r="X315" s="47"/>
      <c r="Y315" s="47"/>
      <c r="Z315" s="47"/>
    </row>
    <row r="316" spans="1:26" ht="15.75" customHeight="1" x14ac:dyDescent="0.25">
      <c r="A316" s="90">
        <v>5360000002</v>
      </c>
      <c r="B316" s="96" t="s">
        <v>255</v>
      </c>
      <c r="C316" s="92">
        <f>57.2-7.67-1.45</f>
        <v>48.08</v>
      </c>
      <c r="D316" s="93" t="s">
        <v>25</v>
      </c>
      <c r="E316" s="94"/>
      <c r="F316" s="94">
        <f t="shared" si="25"/>
        <v>0</v>
      </c>
      <c r="G316" s="47"/>
      <c r="H316" s="47"/>
      <c r="I316" s="47"/>
      <c r="J316" s="47"/>
      <c r="K316" s="47"/>
      <c r="L316" s="47"/>
      <c r="M316" s="47"/>
      <c r="N316" s="47"/>
      <c r="O316" s="47"/>
      <c r="P316" s="47"/>
      <c r="Q316" s="47"/>
      <c r="R316" s="47"/>
      <c r="S316" s="47"/>
      <c r="T316" s="47"/>
      <c r="U316" s="47"/>
      <c r="V316" s="47"/>
      <c r="W316" s="47"/>
      <c r="X316" s="47"/>
      <c r="Y316" s="47"/>
      <c r="Z316" s="47"/>
    </row>
    <row r="317" spans="1:26" ht="15.75" customHeight="1" x14ac:dyDescent="0.25">
      <c r="A317" s="90"/>
      <c r="B317" s="95" t="s">
        <v>257</v>
      </c>
      <c r="C317" s="92"/>
      <c r="D317" s="93"/>
      <c r="E317" s="94"/>
      <c r="F317" s="94" t="str">
        <f t="shared" si="25"/>
        <v/>
      </c>
      <c r="G317" s="47"/>
      <c r="H317" s="47"/>
      <c r="I317" s="47"/>
      <c r="J317" s="47"/>
      <c r="K317" s="47"/>
      <c r="L317" s="47"/>
      <c r="M317" s="47"/>
      <c r="N317" s="47"/>
      <c r="O317" s="47"/>
      <c r="P317" s="47"/>
      <c r="Q317" s="47"/>
      <c r="R317" s="47"/>
      <c r="S317" s="47"/>
      <c r="T317" s="47"/>
      <c r="U317" s="47"/>
      <c r="V317" s="47"/>
      <c r="W317" s="47"/>
      <c r="X317" s="47"/>
      <c r="Y317" s="47"/>
      <c r="Z317" s="47"/>
    </row>
    <row r="318" spans="1:26" ht="15.75" customHeight="1" x14ac:dyDescent="0.25">
      <c r="A318" s="90">
        <v>5360000003</v>
      </c>
      <c r="B318" s="96" t="s">
        <v>255</v>
      </c>
      <c r="C318" s="92">
        <f>19.7-4.75</f>
        <v>14.95</v>
      </c>
      <c r="D318" s="93" t="s">
        <v>25</v>
      </c>
      <c r="E318" s="94"/>
      <c r="F318" s="94">
        <f t="shared" si="25"/>
        <v>0</v>
      </c>
      <c r="G318" s="47"/>
      <c r="H318" s="47"/>
      <c r="I318" s="47"/>
      <c r="J318" s="47"/>
      <c r="K318" s="47"/>
      <c r="L318" s="47"/>
      <c r="M318" s="47"/>
      <c r="N318" s="47"/>
      <c r="O318" s="47"/>
      <c r="P318" s="47"/>
      <c r="Q318" s="47"/>
      <c r="R318" s="47"/>
      <c r="S318" s="47"/>
      <c r="T318" s="47"/>
      <c r="U318" s="47"/>
      <c r="V318" s="47"/>
      <c r="W318" s="47"/>
      <c r="X318" s="47"/>
      <c r="Y318" s="47"/>
      <c r="Z318" s="47"/>
    </row>
    <row r="319" spans="1:26" ht="15.75" customHeight="1" x14ac:dyDescent="0.25">
      <c r="A319" s="90"/>
      <c r="B319" s="95" t="s">
        <v>233</v>
      </c>
      <c r="C319" s="92"/>
      <c r="D319" s="93"/>
      <c r="E319" s="94"/>
      <c r="F319" s="94" t="str">
        <f t="shared" si="25"/>
        <v/>
      </c>
      <c r="G319" s="47"/>
      <c r="H319" s="47"/>
      <c r="I319" s="47"/>
      <c r="J319" s="47"/>
      <c r="K319" s="47"/>
      <c r="L319" s="47"/>
      <c r="M319" s="47"/>
      <c r="N319" s="47"/>
      <c r="O319" s="47"/>
      <c r="P319" s="47"/>
      <c r="Q319" s="47"/>
      <c r="R319" s="47"/>
      <c r="S319" s="47"/>
      <c r="T319" s="47"/>
      <c r="U319" s="47"/>
      <c r="V319" s="47"/>
      <c r="W319" s="47"/>
      <c r="X319" s="47"/>
      <c r="Y319" s="47"/>
      <c r="Z319" s="47"/>
    </row>
    <row r="320" spans="1:26" ht="15.75" customHeight="1" x14ac:dyDescent="0.25">
      <c r="A320" s="90"/>
      <c r="B320" s="97" t="s">
        <v>258</v>
      </c>
      <c r="C320" s="92"/>
      <c r="D320" s="93"/>
      <c r="E320" s="94"/>
      <c r="F320" s="94" t="str">
        <f t="shared" si="25"/>
        <v/>
      </c>
      <c r="G320" s="47"/>
      <c r="H320" s="47"/>
      <c r="I320" s="47"/>
      <c r="J320" s="47"/>
      <c r="K320" s="47"/>
      <c r="L320" s="47"/>
      <c r="M320" s="47"/>
      <c r="N320" s="47"/>
      <c r="O320" s="47"/>
      <c r="P320" s="47"/>
      <c r="Q320" s="47"/>
      <c r="R320" s="47"/>
      <c r="S320" s="47"/>
      <c r="T320" s="47"/>
      <c r="U320" s="47"/>
      <c r="V320" s="47"/>
      <c r="W320" s="47"/>
      <c r="X320" s="47"/>
      <c r="Y320" s="47"/>
      <c r="Z320" s="47"/>
    </row>
    <row r="321" spans="1:26" ht="15.75" customHeight="1" x14ac:dyDescent="0.25">
      <c r="A321" s="90">
        <v>5360000004</v>
      </c>
      <c r="B321" s="96" t="s">
        <v>255</v>
      </c>
      <c r="C321" s="92">
        <f>3.81*2.4+2.4*2+2.5*0.4/2-4*1*1</f>
        <v>10.443999999999999</v>
      </c>
      <c r="D321" s="93" t="s">
        <v>25</v>
      </c>
      <c r="E321" s="94"/>
      <c r="F321" s="94">
        <f t="shared" si="25"/>
        <v>0</v>
      </c>
      <c r="G321" s="47"/>
      <c r="H321" s="47"/>
      <c r="I321" s="47"/>
      <c r="J321" s="47"/>
      <c r="K321" s="47"/>
      <c r="L321" s="47"/>
      <c r="M321" s="47"/>
      <c r="N321" s="47"/>
      <c r="O321" s="47"/>
      <c r="P321" s="47"/>
      <c r="Q321" s="47"/>
      <c r="R321" s="47"/>
      <c r="S321" s="47"/>
      <c r="T321" s="47"/>
      <c r="U321" s="47"/>
      <c r="V321" s="47"/>
      <c r="W321" s="47"/>
      <c r="X321" s="47"/>
      <c r="Y321" s="47"/>
      <c r="Z321" s="47"/>
    </row>
    <row r="322" spans="1:26" ht="15.75" customHeight="1" x14ac:dyDescent="0.25">
      <c r="A322" s="90"/>
      <c r="B322" s="95" t="s">
        <v>259</v>
      </c>
      <c r="C322" s="92"/>
      <c r="D322" s="93"/>
      <c r="E322" s="94"/>
      <c r="F322" s="94" t="str">
        <f t="shared" si="25"/>
        <v/>
      </c>
      <c r="G322" s="47"/>
      <c r="H322" s="47"/>
      <c r="I322" s="47"/>
      <c r="J322" s="47"/>
      <c r="K322" s="47"/>
      <c r="L322" s="47"/>
      <c r="M322" s="47"/>
      <c r="N322" s="47"/>
      <c r="O322" s="47"/>
      <c r="P322" s="47"/>
      <c r="Q322" s="47"/>
      <c r="R322" s="47"/>
      <c r="S322" s="47"/>
      <c r="T322" s="47"/>
      <c r="U322" s="47"/>
      <c r="V322" s="47"/>
      <c r="W322" s="47"/>
      <c r="X322" s="47"/>
      <c r="Y322" s="47"/>
      <c r="Z322" s="47"/>
    </row>
    <row r="323" spans="1:26" ht="15.75" customHeight="1" x14ac:dyDescent="0.25">
      <c r="A323" s="90">
        <v>5360000005</v>
      </c>
      <c r="B323" s="96" t="s">
        <v>255</v>
      </c>
      <c r="C323" s="92">
        <f>32.06+12.29+1.74*2-5.96-1.54-3.79</f>
        <v>36.54</v>
      </c>
      <c r="D323" s="93" t="s">
        <v>25</v>
      </c>
      <c r="E323" s="94"/>
      <c r="F323" s="94">
        <f t="shared" si="25"/>
        <v>0</v>
      </c>
      <c r="G323" s="47"/>
      <c r="H323" s="47"/>
      <c r="I323" s="47"/>
      <c r="J323" s="47"/>
      <c r="K323" s="47"/>
      <c r="L323" s="47"/>
      <c r="M323" s="47"/>
      <c r="N323" s="47"/>
      <c r="O323" s="47"/>
      <c r="P323" s="47"/>
      <c r="Q323" s="47"/>
      <c r="R323" s="47"/>
      <c r="S323" s="47"/>
      <c r="T323" s="47"/>
      <c r="U323" s="47"/>
      <c r="V323" s="47"/>
      <c r="W323" s="47"/>
      <c r="X323" s="47"/>
      <c r="Y323" s="47"/>
      <c r="Z323" s="47"/>
    </row>
    <row r="324" spans="1:26" ht="15.75" customHeight="1" x14ac:dyDescent="0.25">
      <c r="A324" s="90"/>
      <c r="B324" s="95" t="s">
        <v>235</v>
      </c>
      <c r="C324" s="92"/>
      <c r="D324" s="93"/>
      <c r="E324" s="94"/>
      <c r="F324" s="94" t="str">
        <f t="shared" si="25"/>
        <v/>
      </c>
      <c r="G324" s="47"/>
      <c r="H324" s="47"/>
      <c r="I324" s="47"/>
      <c r="J324" s="47"/>
      <c r="K324" s="47"/>
      <c r="L324" s="47"/>
      <c r="M324" s="47"/>
      <c r="N324" s="47"/>
      <c r="O324" s="47"/>
      <c r="P324" s="47"/>
      <c r="Q324" s="47"/>
      <c r="R324" s="47"/>
      <c r="S324" s="47"/>
      <c r="T324" s="47"/>
      <c r="U324" s="47"/>
      <c r="V324" s="47"/>
      <c r="W324" s="47"/>
      <c r="X324" s="47"/>
      <c r="Y324" s="47"/>
      <c r="Z324" s="47"/>
    </row>
    <row r="325" spans="1:26" ht="15.75" customHeight="1" x14ac:dyDescent="0.25">
      <c r="A325" s="90">
        <v>5360000006</v>
      </c>
      <c r="B325" s="96" t="s">
        <v>260</v>
      </c>
      <c r="C325" s="92">
        <v>4</v>
      </c>
      <c r="D325" s="93" t="s">
        <v>25</v>
      </c>
      <c r="E325" s="94"/>
      <c r="F325" s="94">
        <f t="shared" si="25"/>
        <v>0</v>
      </c>
      <c r="G325" s="47"/>
      <c r="H325" s="47"/>
      <c r="I325" s="47"/>
      <c r="J325" s="47"/>
      <c r="K325" s="47"/>
      <c r="L325" s="47"/>
      <c r="M325" s="47"/>
      <c r="N325" s="47"/>
      <c r="O325" s="47"/>
      <c r="P325" s="47"/>
      <c r="Q325" s="47"/>
      <c r="R325" s="47"/>
      <c r="S325" s="47"/>
      <c r="T325" s="47"/>
      <c r="U325" s="47"/>
      <c r="V325" s="47"/>
      <c r="W325" s="47"/>
      <c r="X325" s="47"/>
      <c r="Y325" s="47"/>
      <c r="Z325" s="47"/>
    </row>
    <row r="326" spans="1:26" ht="15.75" customHeight="1" x14ac:dyDescent="0.25">
      <c r="A326" s="90"/>
      <c r="B326" s="97" t="s">
        <v>261</v>
      </c>
      <c r="C326" s="92"/>
      <c r="D326" s="93"/>
      <c r="E326" s="94"/>
      <c r="F326" s="94" t="str">
        <f t="shared" si="25"/>
        <v/>
      </c>
      <c r="G326" s="47"/>
      <c r="H326" s="47"/>
      <c r="I326" s="47"/>
      <c r="J326" s="47"/>
      <c r="K326" s="47"/>
      <c r="L326" s="47"/>
      <c r="M326" s="47"/>
      <c r="N326" s="47"/>
      <c r="O326" s="47"/>
      <c r="P326" s="47"/>
      <c r="Q326" s="47"/>
      <c r="R326" s="47"/>
      <c r="S326" s="47"/>
      <c r="T326" s="47"/>
      <c r="U326" s="47"/>
      <c r="V326" s="47"/>
      <c r="W326" s="47"/>
      <c r="X326" s="47"/>
      <c r="Y326" s="47"/>
      <c r="Z326" s="47"/>
    </row>
    <row r="327" spans="1:26" ht="15.75" customHeight="1" x14ac:dyDescent="0.25">
      <c r="A327" s="90">
        <v>5360000007</v>
      </c>
      <c r="B327" s="96" t="s">
        <v>255</v>
      </c>
      <c r="C327" s="92">
        <f>9.7-0.7*2.1</f>
        <v>8.2299999999999986</v>
      </c>
      <c r="D327" s="93" t="s">
        <v>25</v>
      </c>
      <c r="E327" s="94"/>
      <c r="F327" s="94">
        <f t="shared" si="25"/>
        <v>0</v>
      </c>
      <c r="G327" s="47"/>
      <c r="H327" s="47"/>
      <c r="I327" s="47"/>
      <c r="J327" s="47"/>
      <c r="K327" s="47"/>
      <c r="L327" s="47"/>
      <c r="M327" s="47"/>
      <c r="N327" s="47"/>
      <c r="O327" s="47"/>
      <c r="P327" s="47"/>
      <c r="Q327" s="47"/>
      <c r="R327" s="47"/>
      <c r="S327" s="47"/>
      <c r="T327" s="47"/>
      <c r="U327" s="47"/>
      <c r="V327" s="47"/>
      <c r="W327" s="47"/>
      <c r="X327" s="47"/>
      <c r="Y327" s="47"/>
      <c r="Z327" s="47"/>
    </row>
    <row r="328" spans="1:26" ht="15.75" customHeight="1" x14ac:dyDescent="0.25">
      <c r="A328" s="90"/>
      <c r="B328" s="95" t="s">
        <v>236</v>
      </c>
      <c r="C328" s="92"/>
      <c r="D328" s="93"/>
      <c r="E328" s="94"/>
      <c r="F328" s="94" t="str">
        <f t="shared" si="25"/>
        <v/>
      </c>
      <c r="G328" s="47"/>
      <c r="H328" s="47"/>
      <c r="I328" s="47"/>
      <c r="J328" s="47"/>
      <c r="K328" s="47"/>
      <c r="L328" s="47"/>
      <c r="M328" s="47"/>
      <c r="N328" s="47"/>
      <c r="O328" s="47"/>
      <c r="P328" s="47"/>
      <c r="Q328" s="47"/>
      <c r="R328" s="47"/>
      <c r="S328" s="47"/>
      <c r="T328" s="47"/>
      <c r="U328" s="47"/>
      <c r="V328" s="47"/>
      <c r="W328" s="47"/>
      <c r="X328" s="47"/>
      <c r="Y328" s="47"/>
      <c r="Z328" s="47"/>
    </row>
    <row r="329" spans="1:26" ht="15.75" customHeight="1" x14ac:dyDescent="0.25">
      <c r="A329" s="90">
        <v>5360000008</v>
      </c>
      <c r="B329" s="96" t="s">
        <v>260</v>
      </c>
      <c r="C329" s="92">
        <v>4</v>
      </c>
      <c r="D329" s="93" t="s">
        <v>25</v>
      </c>
      <c r="E329" s="94"/>
      <c r="F329" s="94">
        <f t="shared" si="25"/>
        <v>0</v>
      </c>
      <c r="G329" s="47"/>
      <c r="H329" s="47"/>
      <c r="I329" s="47"/>
      <c r="J329" s="47"/>
      <c r="K329" s="47"/>
      <c r="L329" s="47"/>
      <c r="M329" s="47"/>
      <c r="N329" s="47"/>
      <c r="O329" s="47"/>
      <c r="P329" s="47"/>
      <c r="Q329" s="47"/>
      <c r="R329" s="47"/>
      <c r="S329" s="47"/>
      <c r="T329" s="47"/>
      <c r="U329" s="47"/>
      <c r="V329" s="47"/>
      <c r="W329" s="47"/>
      <c r="X329" s="47"/>
      <c r="Y329" s="47"/>
      <c r="Z329" s="47"/>
    </row>
    <row r="330" spans="1:26" ht="15.75" customHeight="1" x14ac:dyDescent="0.25">
      <c r="A330" s="90"/>
      <c r="B330" s="97" t="s">
        <v>261</v>
      </c>
      <c r="C330" s="92"/>
      <c r="D330" s="93"/>
      <c r="E330" s="94"/>
      <c r="F330" s="94" t="str">
        <f t="shared" si="25"/>
        <v/>
      </c>
      <c r="G330" s="47"/>
      <c r="H330" s="47"/>
      <c r="I330" s="47"/>
      <c r="J330" s="47"/>
      <c r="K330" s="47"/>
      <c r="L330" s="47"/>
      <c r="M330" s="47"/>
      <c r="N330" s="47"/>
      <c r="O330" s="47"/>
      <c r="P330" s="47"/>
      <c r="Q330" s="47"/>
      <c r="R330" s="47"/>
      <c r="S330" s="47"/>
      <c r="T330" s="47"/>
      <c r="U330" s="47"/>
      <c r="V330" s="47"/>
      <c r="W330" s="47"/>
      <c r="X330" s="47"/>
      <c r="Y330" s="47"/>
      <c r="Z330" s="47"/>
    </row>
    <row r="331" spans="1:26" ht="15.75" customHeight="1" x14ac:dyDescent="0.25">
      <c r="A331" s="90">
        <v>5360000009</v>
      </c>
      <c r="B331" s="96" t="s">
        <v>255</v>
      </c>
      <c r="C331" s="92">
        <f>3.8*2-0.7*2.1</f>
        <v>6.13</v>
      </c>
      <c r="D331" s="93" t="s">
        <v>25</v>
      </c>
      <c r="E331" s="94"/>
      <c r="F331" s="94">
        <f t="shared" si="25"/>
        <v>0</v>
      </c>
      <c r="G331" s="47"/>
      <c r="H331" s="47"/>
      <c r="I331" s="47"/>
      <c r="J331" s="47"/>
      <c r="K331" s="47"/>
      <c r="L331" s="47"/>
      <c r="M331" s="47"/>
      <c r="N331" s="47"/>
      <c r="O331" s="47"/>
      <c r="P331" s="47"/>
      <c r="Q331" s="47"/>
      <c r="R331" s="47"/>
      <c r="S331" s="47"/>
      <c r="T331" s="47"/>
      <c r="U331" s="47"/>
      <c r="V331" s="47"/>
      <c r="W331" s="47"/>
      <c r="X331" s="47"/>
      <c r="Y331" s="47"/>
      <c r="Z331" s="47"/>
    </row>
    <row r="332" spans="1:26" ht="15.75" customHeight="1" x14ac:dyDescent="0.25">
      <c r="A332" s="90">
        <v>537</v>
      </c>
      <c r="B332" s="91" t="s">
        <v>127</v>
      </c>
      <c r="C332" s="92"/>
      <c r="D332" s="93"/>
      <c r="E332" s="94"/>
      <c r="F332" s="94" t="str">
        <f t="shared" si="25"/>
        <v/>
      </c>
      <c r="G332" s="47"/>
      <c r="H332" s="47"/>
      <c r="I332" s="47"/>
      <c r="J332" s="47"/>
      <c r="K332" s="47"/>
      <c r="L332" s="47"/>
      <c r="M332" s="47"/>
      <c r="N332" s="47"/>
      <c r="O332" s="47"/>
      <c r="P332" s="47"/>
      <c r="Q332" s="47"/>
      <c r="R332" s="47"/>
      <c r="S332" s="47"/>
      <c r="T332" s="47"/>
      <c r="U332" s="47"/>
      <c r="V332" s="47"/>
      <c r="W332" s="47"/>
      <c r="X332" s="47"/>
      <c r="Y332" s="47"/>
      <c r="Z332" s="47"/>
    </row>
    <row r="333" spans="1:26" ht="15.75" customHeight="1" x14ac:dyDescent="0.25">
      <c r="A333" s="90"/>
      <c r="B333" s="95" t="s">
        <v>249</v>
      </c>
      <c r="C333" s="92"/>
      <c r="D333" s="93"/>
      <c r="E333" s="94"/>
      <c r="F333" s="94" t="str">
        <f t="shared" si="25"/>
        <v/>
      </c>
      <c r="G333" s="47"/>
      <c r="H333" s="47"/>
      <c r="I333" s="47"/>
      <c r="J333" s="47"/>
      <c r="K333" s="47"/>
      <c r="L333" s="47"/>
      <c r="M333" s="47"/>
      <c r="N333" s="47"/>
      <c r="O333" s="47"/>
      <c r="P333" s="47"/>
      <c r="Q333" s="47"/>
      <c r="R333" s="47"/>
      <c r="S333" s="47"/>
      <c r="T333" s="47"/>
      <c r="U333" s="47"/>
      <c r="V333" s="47"/>
      <c r="W333" s="47"/>
      <c r="X333" s="47"/>
      <c r="Y333" s="47"/>
      <c r="Z333" s="47"/>
    </row>
    <row r="334" spans="1:26" ht="15.75" customHeight="1" x14ac:dyDescent="0.25">
      <c r="A334" s="90">
        <v>5370000001</v>
      </c>
      <c r="B334" s="96" t="s">
        <v>262</v>
      </c>
      <c r="C334" s="92">
        <f>7.85*2.4-0.7*2.1*2-0.7*0.4*2</f>
        <v>15.34</v>
      </c>
      <c r="D334" s="93" t="s">
        <v>25</v>
      </c>
      <c r="E334" s="94"/>
      <c r="F334" s="94">
        <f t="shared" si="25"/>
        <v>0</v>
      </c>
      <c r="G334" s="47"/>
      <c r="H334" s="47"/>
      <c r="I334" s="47"/>
      <c r="J334" s="47"/>
      <c r="K334" s="47"/>
      <c r="L334" s="47"/>
      <c r="M334" s="47"/>
      <c r="N334" s="47"/>
      <c r="O334" s="47"/>
      <c r="P334" s="47"/>
      <c r="Q334" s="47"/>
      <c r="R334" s="47"/>
      <c r="S334" s="47"/>
      <c r="T334" s="47"/>
      <c r="U334" s="47"/>
      <c r="V334" s="47"/>
      <c r="W334" s="47"/>
      <c r="X334" s="47"/>
      <c r="Y334" s="47"/>
      <c r="Z334" s="47"/>
    </row>
    <row r="335" spans="1:26" ht="15.75" customHeight="1" x14ac:dyDescent="0.25">
      <c r="A335" s="90">
        <v>5370000002</v>
      </c>
      <c r="B335" s="96" t="s">
        <v>263</v>
      </c>
      <c r="C335" s="92">
        <f>5.64*2.4-0.7*0.4-0.6*2.1</f>
        <v>11.996</v>
      </c>
      <c r="D335" s="93" t="s">
        <v>25</v>
      </c>
      <c r="E335" s="94"/>
      <c r="F335" s="94">
        <f t="shared" si="25"/>
        <v>0</v>
      </c>
      <c r="G335" s="47"/>
      <c r="H335" s="47"/>
      <c r="I335" s="47"/>
      <c r="J335" s="47"/>
      <c r="K335" s="47"/>
      <c r="L335" s="47"/>
      <c r="M335" s="47"/>
      <c r="N335" s="47"/>
      <c r="O335" s="47"/>
      <c r="P335" s="47"/>
      <c r="Q335" s="47"/>
      <c r="R335" s="47"/>
      <c r="S335" s="47"/>
      <c r="T335" s="47"/>
      <c r="U335" s="47"/>
      <c r="V335" s="47"/>
      <c r="W335" s="47"/>
      <c r="X335" s="47"/>
      <c r="Y335" s="47"/>
      <c r="Z335" s="47"/>
    </row>
    <row r="336" spans="1:26" ht="15.75" customHeight="1" x14ac:dyDescent="0.25">
      <c r="A336" s="90">
        <v>5370000003</v>
      </c>
      <c r="B336" s="96" t="s">
        <v>264</v>
      </c>
      <c r="C336" s="92">
        <f>11.74+0.27*3-0.7*2.1</f>
        <v>11.08</v>
      </c>
      <c r="D336" s="93" t="s">
        <v>25</v>
      </c>
      <c r="E336" s="94"/>
      <c r="F336" s="94">
        <f t="shared" si="25"/>
        <v>0</v>
      </c>
      <c r="G336" s="47"/>
      <c r="H336" s="47"/>
      <c r="I336" s="47"/>
      <c r="J336" s="47"/>
      <c r="K336" s="47"/>
      <c r="L336" s="47"/>
      <c r="M336" s="47"/>
      <c r="N336" s="47"/>
      <c r="O336" s="47"/>
      <c r="P336" s="47"/>
      <c r="Q336" s="47"/>
      <c r="R336" s="47"/>
      <c r="S336" s="47"/>
      <c r="T336" s="47"/>
      <c r="U336" s="47"/>
      <c r="V336" s="47"/>
      <c r="W336" s="47"/>
      <c r="X336" s="47"/>
      <c r="Y336" s="47"/>
      <c r="Z336" s="47"/>
    </row>
    <row r="337" spans="1:26" ht="15.75" customHeight="1" x14ac:dyDescent="0.25">
      <c r="A337" s="39"/>
      <c r="B337" s="25"/>
      <c r="C337" s="40"/>
      <c r="D337" s="41"/>
      <c r="E337" s="42"/>
      <c r="F337" s="42" t="str">
        <f t="shared" si="25"/>
        <v/>
      </c>
      <c r="G337" s="47"/>
      <c r="H337" s="47"/>
      <c r="I337" s="47"/>
      <c r="J337" s="47"/>
      <c r="K337" s="47"/>
      <c r="L337" s="47"/>
      <c r="M337" s="47"/>
      <c r="N337" s="47"/>
      <c r="O337" s="47"/>
      <c r="P337" s="47"/>
      <c r="Q337" s="47"/>
      <c r="R337" s="47"/>
      <c r="S337" s="47"/>
      <c r="T337" s="47"/>
      <c r="U337" s="47"/>
      <c r="V337" s="47"/>
      <c r="W337" s="47"/>
      <c r="X337" s="47"/>
      <c r="Y337" s="47"/>
      <c r="Z337" s="47"/>
    </row>
    <row r="338" spans="1:26" ht="15.75" customHeight="1" x14ac:dyDescent="0.25">
      <c r="A338" s="39"/>
      <c r="B338" s="25"/>
      <c r="C338" s="40"/>
      <c r="D338" s="41"/>
      <c r="E338" s="42"/>
      <c r="F338" s="42" t="str">
        <f t="shared" si="25"/>
        <v/>
      </c>
      <c r="G338" s="47"/>
      <c r="H338" s="47"/>
      <c r="I338" s="47"/>
      <c r="J338" s="47"/>
      <c r="K338" s="47"/>
      <c r="L338" s="47"/>
      <c r="M338" s="47"/>
      <c r="N338" s="47"/>
      <c r="O338" s="47"/>
      <c r="P338" s="47"/>
      <c r="Q338" s="47"/>
      <c r="R338" s="47"/>
      <c r="S338" s="47"/>
      <c r="T338" s="47"/>
      <c r="U338" s="47"/>
      <c r="V338" s="47"/>
      <c r="W338" s="47"/>
      <c r="X338" s="47"/>
      <c r="Y338" s="47"/>
      <c r="Z338" s="47"/>
    </row>
    <row r="339" spans="1:26" ht="15.75" customHeight="1" x14ac:dyDescent="0.25">
      <c r="A339" s="85">
        <v>54</v>
      </c>
      <c r="B339" s="86" t="s">
        <v>265</v>
      </c>
      <c r="C339" s="87"/>
      <c r="D339" s="88"/>
      <c r="E339" s="89"/>
      <c r="F339" s="89">
        <f>SUM(F340:F373)</f>
        <v>0</v>
      </c>
      <c r="G339" s="47"/>
      <c r="H339" s="47"/>
      <c r="I339" s="47"/>
      <c r="J339" s="47"/>
      <c r="K339" s="47"/>
      <c r="L339" s="47"/>
      <c r="M339" s="47"/>
      <c r="N339" s="47"/>
      <c r="O339" s="47"/>
      <c r="P339" s="47"/>
      <c r="Q339" s="47"/>
      <c r="R339" s="47"/>
      <c r="S339" s="47"/>
      <c r="T339" s="47"/>
      <c r="U339" s="47"/>
      <c r="V339" s="47"/>
      <c r="W339" s="47"/>
      <c r="X339" s="47"/>
      <c r="Y339" s="47"/>
      <c r="Z339" s="47"/>
    </row>
    <row r="340" spans="1:26" ht="15.75" customHeight="1" x14ac:dyDescent="0.25">
      <c r="A340" s="90">
        <v>541</v>
      </c>
      <c r="B340" s="91" t="s">
        <v>228</v>
      </c>
      <c r="C340" s="92"/>
      <c r="D340" s="93"/>
      <c r="E340" s="94"/>
      <c r="F340" s="94" t="str">
        <f t="shared" ref="F340:F373" si="27">IF(C340="","",C340*E340)</f>
        <v/>
      </c>
      <c r="G340" s="47"/>
      <c r="H340" s="47"/>
      <c r="I340" s="47"/>
      <c r="J340" s="47"/>
      <c r="K340" s="47"/>
      <c r="L340" s="47"/>
      <c r="M340" s="47"/>
      <c r="N340" s="47"/>
      <c r="O340" s="47"/>
      <c r="P340" s="47"/>
      <c r="Q340" s="47"/>
      <c r="R340" s="47"/>
      <c r="S340" s="47"/>
      <c r="T340" s="47"/>
      <c r="U340" s="47"/>
      <c r="V340" s="47"/>
      <c r="W340" s="47"/>
      <c r="X340" s="47"/>
      <c r="Y340" s="47"/>
      <c r="Z340" s="47"/>
    </row>
    <row r="341" spans="1:26" ht="15.75" customHeight="1" x14ac:dyDescent="0.25">
      <c r="A341" s="90"/>
      <c r="B341" s="95" t="s">
        <v>231</v>
      </c>
      <c r="C341" s="92"/>
      <c r="D341" s="93"/>
      <c r="E341" s="94"/>
      <c r="F341" s="94" t="str">
        <f t="shared" si="27"/>
        <v/>
      </c>
      <c r="G341" s="47"/>
      <c r="H341" s="47"/>
      <c r="I341" s="47"/>
      <c r="J341" s="47"/>
      <c r="K341" s="47"/>
      <c r="L341" s="47"/>
      <c r="M341" s="47"/>
      <c r="N341" s="47"/>
      <c r="O341" s="47"/>
      <c r="P341" s="47"/>
      <c r="Q341" s="47"/>
      <c r="R341" s="47"/>
      <c r="S341" s="47"/>
      <c r="T341" s="47"/>
      <c r="U341" s="47"/>
      <c r="V341" s="47"/>
      <c r="W341" s="47"/>
      <c r="X341" s="47"/>
      <c r="Y341" s="47"/>
      <c r="Z341" s="47"/>
    </row>
    <row r="342" spans="1:26" ht="15.75" customHeight="1" x14ac:dyDescent="0.25">
      <c r="A342" s="90">
        <v>5410000001</v>
      </c>
      <c r="B342" s="96" t="s">
        <v>266</v>
      </c>
      <c r="C342" s="92">
        <v>9.27</v>
      </c>
      <c r="D342" s="93" t="s">
        <v>25</v>
      </c>
      <c r="E342" s="94"/>
      <c r="F342" s="94">
        <f t="shared" si="27"/>
        <v>0</v>
      </c>
      <c r="G342" s="47"/>
      <c r="H342" s="47"/>
      <c r="I342" s="47"/>
      <c r="J342" s="47"/>
      <c r="K342" s="47"/>
      <c r="L342" s="47"/>
      <c r="M342" s="47"/>
      <c r="N342" s="47"/>
      <c r="O342" s="47"/>
      <c r="P342" s="47"/>
      <c r="Q342" s="47"/>
      <c r="R342" s="47"/>
      <c r="S342" s="47"/>
      <c r="T342" s="47"/>
      <c r="U342" s="47"/>
      <c r="V342" s="47"/>
      <c r="W342" s="47"/>
      <c r="X342" s="47"/>
      <c r="Y342" s="47"/>
      <c r="Z342" s="47"/>
    </row>
    <row r="343" spans="1:26" ht="15.75" customHeight="1" x14ac:dyDescent="0.25">
      <c r="A343" s="90"/>
      <c r="B343" s="95" t="s">
        <v>233</v>
      </c>
      <c r="C343" s="92"/>
      <c r="D343" s="93"/>
      <c r="E343" s="94"/>
      <c r="F343" s="94" t="str">
        <f t="shared" si="27"/>
        <v/>
      </c>
      <c r="G343" s="47"/>
      <c r="H343" s="47"/>
      <c r="I343" s="47"/>
      <c r="J343" s="47"/>
      <c r="K343" s="47"/>
      <c r="L343" s="47"/>
      <c r="M343" s="47"/>
      <c r="N343" s="47"/>
      <c r="O343" s="47"/>
      <c r="P343" s="47"/>
      <c r="Q343" s="47"/>
      <c r="R343" s="47"/>
      <c r="S343" s="47"/>
      <c r="T343" s="47"/>
      <c r="U343" s="47"/>
      <c r="V343" s="47"/>
      <c r="W343" s="47"/>
      <c r="X343" s="47"/>
      <c r="Y343" s="47"/>
      <c r="Z343" s="47"/>
    </row>
    <row r="344" spans="1:26" ht="15.75" customHeight="1" x14ac:dyDescent="0.25">
      <c r="A344" s="90">
        <v>5410000002</v>
      </c>
      <c r="B344" s="96" t="s">
        <v>267</v>
      </c>
      <c r="C344" s="92">
        <v>9.65</v>
      </c>
      <c r="D344" s="93" t="s">
        <v>25</v>
      </c>
      <c r="E344" s="94"/>
      <c r="F344" s="94">
        <f t="shared" si="27"/>
        <v>0</v>
      </c>
      <c r="G344" s="47"/>
      <c r="H344" s="47"/>
      <c r="I344" s="47"/>
      <c r="J344" s="47"/>
      <c r="K344" s="47"/>
      <c r="L344" s="47"/>
      <c r="M344" s="47"/>
      <c r="N344" s="47"/>
      <c r="O344" s="47"/>
      <c r="P344" s="47"/>
      <c r="Q344" s="47"/>
      <c r="R344" s="47"/>
      <c r="S344" s="47"/>
      <c r="T344" s="47"/>
      <c r="U344" s="47"/>
      <c r="V344" s="47"/>
      <c r="W344" s="47"/>
      <c r="X344" s="47"/>
      <c r="Y344" s="47"/>
      <c r="Z344" s="47"/>
    </row>
    <row r="345" spans="1:26" ht="15.75" customHeight="1" x14ac:dyDescent="0.25">
      <c r="A345" s="90"/>
      <c r="B345" s="95" t="s">
        <v>235</v>
      </c>
      <c r="C345" s="92"/>
      <c r="D345" s="93"/>
      <c r="E345" s="94"/>
      <c r="F345" s="94" t="str">
        <f t="shared" si="27"/>
        <v/>
      </c>
      <c r="G345" s="47"/>
      <c r="H345" s="47"/>
      <c r="I345" s="47"/>
      <c r="J345" s="47"/>
      <c r="K345" s="47"/>
      <c r="L345" s="47"/>
      <c r="M345" s="47"/>
      <c r="N345" s="47"/>
      <c r="O345" s="47"/>
      <c r="P345" s="47"/>
      <c r="Q345" s="47"/>
      <c r="R345" s="47"/>
      <c r="S345" s="47"/>
      <c r="T345" s="47"/>
      <c r="U345" s="47"/>
      <c r="V345" s="47"/>
      <c r="W345" s="47"/>
      <c r="X345" s="47"/>
      <c r="Y345" s="47"/>
      <c r="Z345" s="47"/>
    </row>
    <row r="346" spans="1:26" ht="15.75" customHeight="1" x14ac:dyDescent="0.25">
      <c r="A346" s="90">
        <v>5410000003</v>
      </c>
      <c r="B346" s="96" t="s">
        <v>267</v>
      </c>
      <c r="C346" s="92">
        <v>11.5</v>
      </c>
      <c r="D346" s="93" t="s">
        <v>25</v>
      </c>
      <c r="E346" s="94"/>
      <c r="F346" s="94">
        <f t="shared" si="27"/>
        <v>0</v>
      </c>
      <c r="G346" s="47"/>
      <c r="H346" s="47"/>
      <c r="I346" s="47"/>
      <c r="J346" s="47"/>
      <c r="K346" s="47"/>
      <c r="L346" s="47"/>
      <c r="M346" s="47"/>
      <c r="N346" s="47"/>
      <c r="O346" s="47"/>
      <c r="P346" s="47"/>
      <c r="Q346" s="47"/>
      <c r="R346" s="47"/>
      <c r="S346" s="47"/>
      <c r="T346" s="47"/>
      <c r="U346" s="47"/>
      <c r="V346" s="47"/>
      <c r="W346" s="47"/>
      <c r="X346" s="47"/>
      <c r="Y346" s="47"/>
      <c r="Z346" s="47"/>
    </row>
    <row r="347" spans="1:26" ht="15.75" customHeight="1" x14ac:dyDescent="0.25">
      <c r="A347" s="90"/>
      <c r="B347" s="95" t="s">
        <v>236</v>
      </c>
      <c r="C347" s="92"/>
      <c r="D347" s="93"/>
      <c r="E347" s="94"/>
      <c r="F347" s="94" t="str">
        <f t="shared" si="27"/>
        <v/>
      </c>
      <c r="G347" s="47"/>
      <c r="H347" s="47"/>
      <c r="I347" s="47"/>
      <c r="J347" s="47"/>
      <c r="K347" s="47"/>
      <c r="L347" s="47"/>
      <c r="M347" s="47"/>
      <c r="N347" s="47"/>
      <c r="O347" s="47"/>
      <c r="P347" s="47"/>
      <c r="Q347" s="47"/>
      <c r="R347" s="47"/>
      <c r="S347" s="47"/>
      <c r="T347" s="47"/>
      <c r="U347" s="47"/>
      <c r="V347" s="47"/>
      <c r="W347" s="47"/>
      <c r="X347" s="47"/>
      <c r="Y347" s="47"/>
      <c r="Z347" s="47"/>
    </row>
    <row r="348" spans="1:26" ht="15.75" customHeight="1" x14ac:dyDescent="0.25">
      <c r="A348" s="90">
        <v>5410000004</v>
      </c>
      <c r="B348" s="96" t="s">
        <v>267</v>
      </c>
      <c r="C348" s="92">
        <v>9.6</v>
      </c>
      <c r="D348" s="93" t="s">
        <v>25</v>
      </c>
      <c r="E348" s="94"/>
      <c r="F348" s="94">
        <f t="shared" si="27"/>
        <v>0</v>
      </c>
      <c r="G348" s="47"/>
      <c r="H348" s="47"/>
      <c r="I348" s="47"/>
      <c r="J348" s="47"/>
      <c r="K348" s="47"/>
      <c r="L348" s="47"/>
      <c r="M348" s="47"/>
      <c r="N348" s="47"/>
      <c r="O348" s="47"/>
      <c r="P348" s="47"/>
      <c r="Q348" s="47"/>
      <c r="R348" s="47"/>
      <c r="S348" s="47"/>
      <c r="T348" s="47"/>
      <c r="U348" s="47"/>
      <c r="V348" s="47"/>
      <c r="W348" s="47"/>
      <c r="X348" s="47"/>
      <c r="Y348" s="47"/>
      <c r="Z348" s="47"/>
    </row>
    <row r="349" spans="1:26" ht="15.75" customHeight="1" x14ac:dyDescent="0.25">
      <c r="A349" s="90"/>
      <c r="B349" s="95" t="s">
        <v>237</v>
      </c>
      <c r="C349" s="92"/>
      <c r="D349" s="93"/>
      <c r="E349" s="94"/>
      <c r="F349" s="94" t="str">
        <f t="shared" si="27"/>
        <v/>
      </c>
      <c r="G349" s="47"/>
      <c r="H349" s="47"/>
      <c r="I349" s="47"/>
      <c r="J349" s="47"/>
      <c r="K349" s="47"/>
      <c r="L349" s="47"/>
      <c r="M349" s="47"/>
      <c r="N349" s="47"/>
      <c r="O349" s="47"/>
      <c r="P349" s="47"/>
      <c r="Q349" s="47"/>
      <c r="R349" s="47"/>
      <c r="S349" s="47"/>
      <c r="T349" s="47"/>
      <c r="U349" s="47"/>
      <c r="V349" s="47"/>
      <c r="W349" s="47"/>
      <c r="X349" s="47"/>
      <c r="Y349" s="47"/>
      <c r="Z349" s="47"/>
    </row>
    <row r="350" spans="1:26" ht="15.75" customHeight="1" x14ac:dyDescent="0.25">
      <c r="A350" s="90">
        <v>5410000005</v>
      </c>
      <c r="B350" s="96" t="s">
        <v>268</v>
      </c>
      <c r="C350" s="92">
        <v>3.51</v>
      </c>
      <c r="D350" s="93" t="s">
        <v>25</v>
      </c>
      <c r="E350" s="94"/>
      <c r="F350" s="94">
        <f t="shared" si="27"/>
        <v>0</v>
      </c>
      <c r="G350" s="47"/>
      <c r="H350" s="47"/>
      <c r="I350" s="47"/>
      <c r="J350" s="47"/>
      <c r="K350" s="47"/>
      <c r="L350" s="47"/>
      <c r="M350" s="47"/>
      <c r="N350" s="47"/>
      <c r="O350" s="47"/>
      <c r="P350" s="47"/>
      <c r="Q350" s="47"/>
      <c r="R350" s="47"/>
      <c r="S350" s="47"/>
      <c r="T350" s="47"/>
      <c r="U350" s="47"/>
      <c r="V350" s="47"/>
      <c r="W350" s="47"/>
      <c r="X350" s="47"/>
      <c r="Y350" s="47"/>
      <c r="Z350" s="47"/>
    </row>
    <row r="351" spans="1:26" ht="15.75" customHeight="1" x14ac:dyDescent="0.25">
      <c r="A351" s="90"/>
      <c r="B351" s="95" t="s">
        <v>240</v>
      </c>
      <c r="C351" s="92"/>
      <c r="D351" s="93"/>
      <c r="E351" s="94"/>
      <c r="F351" s="94" t="str">
        <f t="shared" si="27"/>
        <v/>
      </c>
      <c r="G351" s="47"/>
      <c r="H351" s="47"/>
      <c r="I351" s="47"/>
      <c r="J351" s="47"/>
      <c r="K351" s="47"/>
      <c r="L351" s="47"/>
      <c r="M351" s="47"/>
      <c r="N351" s="47"/>
      <c r="O351" s="47"/>
      <c r="P351" s="47"/>
      <c r="Q351" s="47"/>
      <c r="R351" s="47"/>
      <c r="S351" s="47"/>
      <c r="T351" s="47"/>
      <c r="U351" s="47"/>
      <c r="V351" s="47"/>
      <c r="W351" s="47"/>
      <c r="X351" s="47"/>
      <c r="Y351" s="47"/>
      <c r="Z351" s="47"/>
    </row>
    <row r="352" spans="1:26" ht="15.75" customHeight="1" x14ac:dyDescent="0.25">
      <c r="A352" s="90">
        <v>5410000006</v>
      </c>
      <c r="B352" s="96" t="s">
        <v>269</v>
      </c>
      <c r="C352" s="92">
        <f>16.7+13.2</f>
        <v>29.9</v>
      </c>
      <c r="D352" s="93" t="s">
        <v>25</v>
      </c>
      <c r="E352" s="94"/>
      <c r="F352" s="94">
        <f t="shared" si="27"/>
        <v>0</v>
      </c>
      <c r="G352" s="47"/>
      <c r="H352" s="47"/>
      <c r="I352" s="47"/>
      <c r="J352" s="47"/>
      <c r="K352" s="47"/>
      <c r="L352" s="47"/>
      <c r="M352" s="47"/>
      <c r="N352" s="47"/>
      <c r="O352" s="47"/>
      <c r="P352" s="47"/>
      <c r="Q352" s="47"/>
      <c r="R352" s="47"/>
      <c r="S352" s="47"/>
      <c r="T352" s="47"/>
      <c r="U352" s="47"/>
      <c r="V352" s="47"/>
      <c r="W352" s="47"/>
      <c r="X352" s="47"/>
      <c r="Y352" s="47"/>
      <c r="Z352" s="47"/>
    </row>
    <row r="353" spans="1:26" ht="15.75" customHeight="1" x14ac:dyDescent="0.25">
      <c r="A353" s="90">
        <v>545</v>
      </c>
      <c r="B353" s="91" t="s">
        <v>270</v>
      </c>
      <c r="C353" s="92"/>
      <c r="D353" s="93"/>
      <c r="E353" s="94"/>
      <c r="F353" s="94" t="str">
        <f t="shared" si="27"/>
        <v/>
      </c>
      <c r="G353" s="47"/>
      <c r="H353" s="47"/>
      <c r="I353" s="47"/>
      <c r="J353" s="47"/>
      <c r="K353" s="47"/>
      <c r="L353" s="47"/>
      <c r="M353" s="47"/>
      <c r="N353" s="47"/>
      <c r="O353" s="47"/>
      <c r="P353" s="47"/>
      <c r="Q353" s="47"/>
      <c r="R353" s="47"/>
      <c r="S353" s="47"/>
      <c r="T353" s="47"/>
      <c r="U353" s="47"/>
      <c r="V353" s="47"/>
      <c r="W353" s="47"/>
      <c r="X353" s="47"/>
      <c r="Y353" s="47"/>
      <c r="Z353" s="47"/>
    </row>
    <row r="354" spans="1:26" ht="15.75" customHeight="1" x14ac:dyDescent="0.25">
      <c r="A354" s="90"/>
      <c r="B354" s="95" t="s">
        <v>229</v>
      </c>
      <c r="C354" s="92"/>
      <c r="D354" s="93"/>
      <c r="E354" s="94"/>
      <c r="F354" s="94" t="str">
        <f t="shared" si="27"/>
        <v/>
      </c>
      <c r="G354" s="47"/>
      <c r="H354" s="47"/>
      <c r="I354" s="47"/>
      <c r="J354" s="47"/>
      <c r="K354" s="47"/>
      <c r="L354" s="47"/>
      <c r="M354" s="47"/>
      <c r="N354" s="47"/>
      <c r="O354" s="47"/>
      <c r="P354" s="47"/>
      <c r="Q354" s="47"/>
      <c r="R354" s="47"/>
      <c r="S354" s="47"/>
      <c r="T354" s="47"/>
      <c r="U354" s="47"/>
      <c r="V354" s="47"/>
      <c r="W354" s="47"/>
      <c r="X354" s="47"/>
      <c r="Y354" s="47"/>
      <c r="Z354" s="47"/>
    </row>
    <row r="355" spans="1:26" ht="15.75" customHeight="1" x14ac:dyDescent="0.25">
      <c r="A355" s="90">
        <v>5450000001</v>
      </c>
      <c r="B355" s="96" t="s">
        <v>271</v>
      </c>
      <c r="C355" s="92">
        <v>9.24</v>
      </c>
      <c r="D355" s="93" t="s">
        <v>25</v>
      </c>
      <c r="E355" s="94"/>
      <c r="F355" s="94">
        <f t="shared" si="27"/>
        <v>0</v>
      </c>
      <c r="G355" s="47"/>
      <c r="H355" s="47"/>
      <c r="I355" s="47"/>
      <c r="J355" s="47"/>
      <c r="K355" s="47"/>
      <c r="L355" s="47"/>
      <c r="M355" s="47"/>
      <c r="N355" s="47"/>
      <c r="O355" s="47"/>
      <c r="P355" s="47"/>
      <c r="Q355" s="47"/>
      <c r="R355" s="47"/>
      <c r="S355" s="47"/>
      <c r="T355" s="47"/>
      <c r="U355" s="47"/>
      <c r="V355" s="47"/>
      <c r="W355" s="47"/>
      <c r="X355" s="47"/>
      <c r="Y355" s="47"/>
      <c r="Z355" s="47"/>
    </row>
    <row r="356" spans="1:26" ht="15.75" customHeight="1" x14ac:dyDescent="0.25">
      <c r="A356" s="90"/>
      <c r="B356" s="95" t="s">
        <v>256</v>
      </c>
      <c r="C356" s="92"/>
      <c r="D356" s="93"/>
      <c r="E356" s="94"/>
      <c r="F356" s="94" t="str">
        <f t="shared" si="27"/>
        <v/>
      </c>
      <c r="G356" s="47"/>
      <c r="H356" s="47"/>
      <c r="I356" s="47"/>
      <c r="J356" s="47"/>
      <c r="K356" s="47"/>
      <c r="L356" s="47"/>
      <c r="M356" s="47"/>
      <c r="N356" s="47"/>
      <c r="O356" s="47"/>
      <c r="P356" s="47"/>
      <c r="Q356" s="47"/>
      <c r="R356" s="47"/>
      <c r="S356" s="47"/>
      <c r="T356" s="47"/>
      <c r="U356" s="47"/>
      <c r="V356" s="47"/>
      <c r="W356" s="47"/>
      <c r="X356" s="47"/>
      <c r="Y356" s="47"/>
      <c r="Z356" s="47"/>
    </row>
    <row r="357" spans="1:26" ht="15.75" customHeight="1" x14ac:dyDescent="0.25">
      <c r="A357" s="90">
        <v>5450000002</v>
      </c>
      <c r="B357" s="96" t="s">
        <v>271</v>
      </c>
      <c r="C357" s="92">
        <v>23.03</v>
      </c>
      <c r="D357" s="93" t="s">
        <v>25</v>
      </c>
      <c r="E357" s="94"/>
      <c r="F357" s="94">
        <f t="shared" si="27"/>
        <v>0</v>
      </c>
      <c r="G357" s="47"/>
      <c r="H357" s="47"/>
      <c r="I357" s="47"/>
      <c r="J357" s="47"/>
      <c r="K357" s="47"/>
      <c r="L357" s="47"/>
      <c r="M357" s="47"/>
      <c r="N357" s="47"/>
      <c r="O357" s="47"/>
      <c r="P357" s="47"/>
      <c r="Q357" s="47"/>
      <c r="R357" s="47"/>
      <c r="S357" s="47"/>
      <c r="T357" s="47"/>
      <c r="U357" s="47"/>
      <c r="V357" s="47"/>
      <c r="W357" s="47"/>
      <c r="X357" s="47"/>
      <c r="Y357" s="47"/>
      <c r="Z357" s="47"/>
    </row>
    <row r="358" spans="1:26" ht="15.75" customHeight="1" x14ac:dyDescent="0.25">
      <c r="A358" s="90"/>
      <c r="B358" s="95" t="s">
        <v>257</v>
      </c>
      <c r="C358" s="92"/>
      <c r="D358" s="93"/>
      <c r="E358" s="94"/>
      <c r="F358" s="94" t="str">
        <f t="shared" si="27"/>
        <v/>
      </c>
      <c r="G358" s="47"/>
      <c r="H358" s="47"/>
      <c r="I358" s="47"/>
      <c r="J358" s="47"/>
      <c r="K358" s="47"/>
      <c r="L358" s="47"/>
      <c r="M358" s="47"/>
      <c r="N358" s="47"/>
      <c r="O358" s="47"/>
      <c r="P358" s="47"/>
      <c r="Q358" s="47"/>
      <c r="R358" s="47"/>
      <c r="S358" s="47"/>
      <c r="T358" s="47"/>
      <c r="U358" s="47"/>
      <c r="V358" s="47"/>
      <c r="W358" s="47"/>
      <c r="X358" s="47"/>
      <c r="Y358" s="47"/>
      <c r="Z358" s="47"/>
    </row>
    <row r="359" spans="1:26" ht="15.75" customHeight="1" x14ac:dyDescent="0.25">
      <c r="A359" s="90">
        <v>5450000003</v>
      </c>
      <c r="B359" s="96" t="s">
        <v>271</v>
      </c>
      <c r="C359" s="92">
        <v>3.13</v>
      </c>
      <c r="D359" s="93" t="s">
        <v>25</v>
      </c>
      <c r="E359" s="94"/>
      <c r="F359" s="94">
        <f t="shared" si="27"/>
        <v>0</v>
      </c>
      <c r="G359" s="47"/>
      <c r="H359" s="47"/>
      <c r="I359" s="47"/>
      <c r="J359" s="47"/>
      <c r="K359" s="47"/>
      <c r="L359" s="47"/>
      <c r="M359" s="47"/>
      <c r="N359" s="47"/>
      <c r="O359" s="47"/>
      <c r="P359" s="47"/>
      <c r="Q359" s="47"/>
      <c r="R359" s="47"/>
      <c r="S359" s="47"/>
      <c r="T359" s="47"/>
      <c r="U359" s="47"/>
      <c r="V359" s="47"/>
      <c r="W359" s="47"/>
      <c r="X359" s="47"/>
      <c r="Y359" s="47"/>
      <c r="Z359" s="47"/>
    </row>
    <row r="360" spans="1:26" ht="15.75" customHeight="1" x14ac:dyDescent="0.25">
      <c r="A360" s="90"/>
      <c r="B360" s="95" t="s">
        <v>233</v>
      </c>
      <c r="C360" s="92"/>
      <c r="D360" s="93"/>
      <c r="E360" s="94"/>
      <c r="F360" s="94" t="str">
        <f t="shared" si="27"/>
        <v/>
      </c>
      <c r="G360" s="98"/>
      <c r="H360" s="98"/>
      <c r="I360" s="98"/>
      <c r="J360" s="98"/>
      <c r="K360" s="98"/>
      <c r="L360" s="98"/>
      <c r="M360" s="98"/>
      <c r="N360" s="98"/>
      <c r="O360" s="98"/>
      <c r="P360" s="98"/>
      <c r="Q360" s="98"/>
      <c r="R360" s="98"/>
      <c r="S360" s="98"/>
      <c r="T360" s="98"/>
      <c r="U360" s="98"/>
      <c r="V360" s="98"/>
      <c r="W360" s="98"/>
      <c r="X360" s="98"/>
      <c r="Y360" s="98"/>
      <c r="Z360" s="98"/>
    </row>
    <row r="361" spans="1:26" ht="15.75" customHeight="1" x14ac:dyDescent="0.25">
      <c r="A361" s="90">
        <v>5450000004</v>
      </c>
      <c r="B361" s="96" t="s">
        <v>272</v>
      </c>
      <c r="C361" s="92">
        <v>9.65</v>
      </c>
      <c r="D361" s="93" t="s">
        <v>25</v>
      </c>
      <c r="E361" s="94"/>
      <c r="F361" s="94">
        <f t="shared" si="27"/>
        <v>0</v>
      </c>
      <c r="G361" s="98"/>
      <c r="H361" s="98"/>
      <c r="I361" s="98"/>
      <c r="J361" s="98"/>
      <c r="K361" s="98"/>
      <c r="L361" s="98"/>
      <c r="M361" s="98"/>
      <c r="N361" s="98"/>
      <c r="O361" s="98"/>
      <c r="P361" s="98"/>
      <c r="Q361" s="98"/>
      <c r="R361" s="98"/>
      <c r="S361" s="98"/>
      <c r="T361" s="98"/>
      <c r="U361" s="98"/>
      <c r="V361" s="98"/>
      <c r="W361" s="98"/>
      <c r="X361" s="98"/>
      <c r="Y361" s="98"/>
      <c r="Z361" s="98"/>
    </row>
    <row r="362" spans="1:26" ht="15.75" customHeight="1" x14ac:dyDescent="0.25">
      <c r="A362" s="90"/>
      <c r="B362" s="95" t="s">
        <v>259</v>
      </c>
      <c r="C362" s="92"/>
      <c r="D362" s="93"/>
      <c r="E362" s="94"/>
      <c r="F362" s="94" t="str">
        <f t="shared" si="27"/>
        <v/>
      </c>
      <c r="G362" s="98"/>
      <c r="H362" s="98"/>
      <c r="I362" s="98"/>
      <c r="J362" s="98"/>
      <c r="K362" s="98"/>
      <c r="L362" s="98"/>
      <c r="M362" s="98"/>
      <c r="N362" s="98"/>
      <c r="O362" s="98"/>
      <c r="P362" s="98"/>
      <c r="Q362" s="98"/>
      <c r="R362" s="98"/>
      <c r="S362" s="98"/>
      <c r="T362" s="98"/>
      <c r="U362" s="98"/>
      <c r="V362" s="98"/>
      <c r="W362" s="98"/>
      <c r="X362" s="98"/>
      <c r="Y362" s="98"/>
      <c r="Z362" s="98"/>
    </row>
    <row r="363" spans="1:26" ht="15.75" customHeight="1" x14ac:dyDescent="0.25">
      <c r="A363" s="90">
        <v>5450000005</v>
      </c>
      <c r="B363" s="96" t="s">
        <v>272</v>
      </c>
      <c r="C363" s="92">
        <v>19.399999999999999</v>
      </c>
      <c r="D363" s="93" t="s">
        <v>25</v>
      </c>
      <c r="E363" s="94"/>
      <c r="F363" s="94">
        <f t="shared" si="27"/>
        <v>0</v>
      </c>
      <c r="G363" s="98"/>
      <c r="H363" s="98"/>
      <c r="I363" s="98"/>
      <c r="J363" s="98"/>
      <c r="K363" s="98"/>
      <c r="L363" s="98"/>
      <c r="M363" s="98"/>
      <c r="N363" s="98"/>
      <c r="O363" s="98"/>
      <c r="P363" s="98"/>
      <c r="Q363" s="98"/>
      <c r="R363" s="98"/>
      <c r="S363" s="98"/>
      <c r="T363" s="98"/>
      <c r="U363" s="98"/>
      <c r="V363" s="98"/>
      <c r="W363" s="98"/>
      <c r="X363" s="98"/>
      <c r="Y363" s="98"/>
      <c r="Z363" s="98"/>
    </row>
    <row r="364" spans="1:26" ht="15.75" customHeight="1" x14ac:dyDescent="0.25">
      <c r="A364" s="90"/>
      <c r="B364" s="95" t="s">
        <v>235</v>
      </c>
      <c r="C364" s="92"/>
      <c r="D364" s="93"/>
      <c r="E364" s="94"/>
      <c r="F364" s="94" t="str">
        <f t="shared" si="27"/>
        <v/>
      </c>
      <c r="G364" s="98"/>
      <c r="H364" s="98"/>
      <c r="I364" s="98"/>
      <c r="J364" s="98"/>
      <c r="K364" s="98"/>
      <c r="L364" s="98"/>
      <c r="M364" s="98"/>
      <c r="N364" s="98"/>
      <c r="O364" s="98"/>
      <c r="P364" s="98"/>
      <c r="Q364" s="98"/>
      <c r="R364" s="98"/>
      <c r="S364" s="98"/>
      <c r="T364" s="98"/>
      <c r="U364" s="98"/>
      <c r="V364" s="98"/>
      <c r="W364" s="98"/>
      <c r="X364" s="98"/>
      <c r="Y364" s="98"/>
      <c r="Z364" s="98"/>
    </row>
    <row r="365" spans="1:26" ht="15.75" customHeight="1" x14ac:dyDescent="0.25">
      <c r="A365" s="90">
        <v>5450000006</v>
      </c>
      <c r="B365" s="96" t="s">
        <v>272</v>
      </c>
      <c r="C365" s="92">
        <v>11.5</v>
      </c>
      <c r="D365" s="93" t="s">
        <v>25</v>
      </c>
      <c r="E365" s="94"/>
      <c r="F365" s="94">
        <f t="shared" si="27"/>
        <v>0</v>
      </c>
      <c r="G365" s="98"/>
      <c r="H365" s="98"/>
      <c r="I365" s="98"/>
      <c r="J365" s="98"/>
      <c r="K365" s="98"/>
      <c r="L365" s="98"/>
      <c r="M365" s="98"/>
      <c r="N365" s="98"/>
      <c r="O365" s="98"/>
      <c r="P365" s="98"/>
      <c r="Q365" s="98"/>
      <c r="R365" s="98"/>
      <c r="S365" s="98"/>
      <c r="T365" s="98"/>
      <c r="U365" s="98"/>
      <c r="V365" s="98"/>
      <c r="W365" s="98"/>
      <c r="X365" s="98"/>
      <c r="Y365" s="98"/>
      <c r="Z365" s="98"/>
    </row>
    <row r="366" spans="1:26" ht="15.75" customHeight="1" x14ac:dyDescent="0.25">
      <c r="A366" s="90">
        <v>5450000007</v>
      </c>
      <c r="B366" s="96" t="s">
        <v>273</v>
      </c>
      <c r="C366" s="92">
        <v>4</v>
      </c>
      <c r="D366" s="93" t="s">
        <v>25</v>
      </c>
      <c r="E366" s="94"/>
      <c r="F366" s="94">
        <f t="shared" si="27"/>
        <v>0</v>
      </c>
      <c r="G366" s="98"/>
      <c r="H366" s="98"/>
      <c r="I366" s="98"/>
      <c r="J366" s="98"/>
      <c r="K366" s="98"/>
      <c r="L366" s="98"/>
      <c r="M366" s="98"/>
      <c r="N366" s="98"/>
      <c r="O366" s="98"/>
      <c r="P366" s="98"/>
      <c r="Q366" s="98"/>
      <c r="R366" s="98"/>
      <c r="S366" s="98"/>
      <c r="T366" s="98"/>
      <c r="U366" s="98"/>
      <c r="V366" s="98"/>
      <c r="W366" s="98"/>
      <c r="X366" s="98"/>
      <c r="Y366" s="98"/>
      <c r="Z366" s="98"/>
    </row>
    <row r="367" spans="1:26" ht="15.75" customHeight="1" x14ac:dyDescent="0.25">
      <c r="A367" s="90"/>
      <c r="B367" s="95" t="s">
        <v>236</v>
      </c>
      <c r="C367" s="92"/>
      <c r="D367" s="93"/>
      <c r="E367" s="94"/>
      <c r="F367" s="94" t="str">
        <f t="shared" si="27"/>
        <v/>
      </c>
      <c r="G367" s="98"/>
      <c r="H367" s="98"/>
      <c r="I367" s="98"/>
      <c r="J367" s="98"/>
      <c r="K367" s="98"/>
      <c r="L367" s="98"/>
      <c r="M367" s="98"/>
      <c r="N367" s="98"/>
      <c r="O367" s="98"/>
      <c r="P367" s="98"/>
      <c r="Q367" s="98"/>
      <c r="R367" s="98"/>
      <c r="S367" s="98"/>
      <c r="T367" s="98"/>
      <c r="U367" s="98"/>
      <c r="V367" s="98"/>
      <c r="W367" s="98"/>
      <c r="X367" s="98"/>
      <c r="Y367" s="98"/>
      <c r="Z367" s="98"/>
    </row>
    <row r="368" spans="1:26" ht="15.75" customHeight="1" x14ac:dyDescent="0.25">
      <c r="A368" s="90">
        <v>5450000008</v>
      </c>
      <c r="B368" s="96" t="s">
        <v>272</v>
      </c>
      <c r="C368" s="92">
        <v>9.6</v>
      </c>
      <c r="D368" s="93" t="s">
        <v>25</v>
      </c>
      <c r="E368" s="94"/>
      <c r="F368" s="94">
        <f t="shared" si="27"/>
        <v>0</v>
      </c>
      <c r="G368" s="98"/>
      <c r="H368" s="98"/>
      <c r="I368" s="98"/>
      <c r="J368" s="98"/>
      <c r="K368" s="98"/>
      <c r="L368" s="98"/>
      <c r="M368" s="98"/>
      <c r="N368" s="98"/>
      <c r="O368" s="98"/>
      <c r="P368" s="98"/>
      <c r="Q368" s="98"/>
      <c r="R368" s="98"/>
      <c r="S368" s="98"/>
      <c r="T368" s="98"/>
      <c r="U368" s="98"/>
      <c r="V368" s="98"/>
      <c r="W368" s="98"/>
      <c r="X368" s="98"/>
      <c r="Y368" s="98"/>
      <c r="Z368" s="98"/>
    </row>
    <row r="369" spans="1:26" ht="15.75" customHeight="1" x14ac:dyDescent="0.25">
      <c r="A369" s="90">
        <v>5450000009</v>
      </c>
      <c r="B369" s="96" t="s">
        <v>273</v>
      </c>
      <c r="C369" s="92">
        <v>4</v>
      </c>
      <c r="D369" s="93" t="s">
        <v>25</v>
      </c>
      <c r="E369" s="94"/>
      <c r="F369" s="94">
        <f t="shared" si="27"/>
        <v>0</v>
      </c>
      <c r="G369" s="98"/>
      <c r="H369" s="98"/>
      <c r="I369" s="98"/>
      <c r="J369" s="98"/>
      <c r="K369" s="98"/>
      <c r="L369" s="98"/>
      <c r="M369" s="98"/>
      <c r="N369" s="98"/>
      <c r="O369" s="98"/>
      <c r="P369" s="98"/>
      <c r="Q369" s="98"/>
      <c r="R369" s="98"/>
      <c r="S369" s="98"/>
      <c r="T369" s="98"/>
      <c r="U369" s="98"/>
      <c r="V369" s="98"/>
      <c r="W369" s="98"/>
      <c r="X369" s="98"/>
      <c r="Y369" s="98"/>
      <c r="Z369" s="98"/>
    </row>
    <row r="370" spans="1:26" ht="15.75" customHeight="1" x14ac:dyDescent="0.25">
      <c r="A370" s="90"/>
      <c r="B370" s="95" t="s">
        <v>237</v>
      </c>
      <c r="C370" s="92"/>
      <c r="D370" s="93"/>
      <c r="E370" s="94"/>
      <c r="F370" s="94" t="str">
        <f t="shared" si="27"/>
        <v/>
      </c>
      <c r="G370" s="98"/>
      <c r="H370" s="98"/>
      <c r="I370" s="98"/>
      <c r="J370" s="98"/>
      <c r="K370" s="98"/>
      <c r="L370" s="98"/>
      <c r="M370" s="98"/>
      <c r="N370" s="98"/>
      <c r="O370" s="98"/>
      <c r="P370" s="98"/>
      <c r="Q370" s="98"/>
      <c r="R370" s="98"/>
      <c r="S370" s="98"/>
      <c r="T370" s="98"/>
      <c r="U370" s="98"/>
      <c r="V370" s="98"/>
      <c r="W370" s="98"/>
      <c r="X370" s="98"/>
      <c r="Y370" s="98"/>
      <c r="Z370" s="98"/>
    </row>
    <row r="371" spans="1:26" ht="15.75" customHeight="1" x14ac:dyDescent="0.25">
      <c r="A371" s="90">
        <v>5450000010</v>
      </c>
      <c r="B371" s="96" t="s">
        <v>274</v>
      </c>
      <c r="C371" s="92">
        <v>3.51</v>
      </c>
      <c r="D371" s="93" t="s">
        <v>25</v>
      </c>
      <c r="E371" s="94"/>
      <c r="F371" s="94">
        <f t="shared" si="27"/>
        <v>0</v>
      </c>
      <c r="G371" s="98"/>
      <c r="H371" s="98"/>
      <c r="I371" s="98"/>
      <c r="J371" s="98"/>
      <c r="K371" s="98"/>
      <c r="L371" s="98"/>
      <c r="M371" s="98"/>
      <c r="N371" s="98"/>
      <c r="O371" s="98"/>
      <c r="P371" s="98"/>
      <c r="Q371" s="98"/>
      <c r="R371" s="98"/>
      <c r="S371" s="98"/>
      <c r="T371" s="98"/>
      <c r="U371" s="98"/>
      <c r="V371" s="98"/>
      <c r="W371" s="98"/>
      <c r="X371" s="98"/>
      <c r="Y371" s="98"/>
      <c r="Z371" s="98"/>
    </row>
    <row r="372" spans="1:26" ht="15.75" customHeight="1" x14ac:dyDescent="0.25">
      <c r="A372" s="90"/>
      <c r="B372" s="95" t="s">
        <v>240</v>
      </c>
      <c r="C372" s="92"/>
      <c r="D372" s="93"/>
      <c r="E372" s="94"/>
      <c r="F372" s="94" t="str">
        <f t="shared" si="27"/>
        <v/>
      </c>
      <c r="G372" s="98"/>
      <c r="H372" s="98"/>
      <c r="I372" s="98"/>
      <c r="J372" s="98"/>
      <c r="K372" s="98"/>
      <c r="L372" s="98"/>
      <c r="M372" s="98"/>
      <c r="N372" s="98"/>
      <c r="O372" s="98"/>
      <c r="P372" s="98"/>
      <c r="Q372" s="98"/>
      <c r="R372" s="98"/>
      <c r="S372" s="98"/>
      <c r="T372" s="98"/>
      <c r="U372" s="98"/>
      <c r="V372" s="98"/>
      <c r="W372" s="98"/>
      <c r="X372" s="98"/>
      <c r="Y372" s="98"/>
      <c r="Z372" s="98"/>
    </row>
    <row r="373" spans="1:26" ht="15.75" customHeight="1" x14ac:dyDescent="0.25">
      <c r="A373" s="90">
        <v>5450000011</v>
      </c>
      <c r="B373" s="96" t="s">
        <v>275</v>
      </c>
      <c r="C373" s="92">
        <v>16.7</v>
      </c>
      <c r="D373" s="93" t="s">
        <v>25</v>
      </c>
      <c r="E373" s="94"/>
      <c r="F373" s="94">
        <f t="shared" si="27"/>
        <v>0</v>
      </c>
      <c r="G373" s="98"/>
      <c r="H373" s="98"/>
      <c r="I373" s="98"/>
      <c r="J373" s="98"/>
      <c r="K373" s="98"/>
      <c r="L373" s="98"/>
      <c r="M373" s="98"/>
      <c r="N373" s="98"/>
      <c r="O373" s="98"/>
      <c r="P373" s="98"/>
      <c r="Q373" s="98"/>
      <c r="R373" s="98"/>
      <c r="S373" s="98"/>
      <c r="T373" s="98"/>
      <c r="U373" s="98"/>
      <c r="V373" s="98"/>
      <c r="W373" s="98"/>
      <c r="X373" s="98"/>
      <c r="Y373" s="98"/>
      <c r="Z373" s="98"/>
    </row>
    <row r="374" spans="1:26" ht="15.75" customHeight="1" x14ac:dyDescent="0.25">
      <c r="A374" s="39"/>
      <c r="B374" s="99"/>
      <c r="C374" s="100"/>
      <c r="D374" s="41"/>
      <c r="E374" s="42"/>
      <c r="F374" s="42"/>
      <c r="G374" s="98"/>
      <c r="H374" s="98"/>
      <c r="I374" s="98"/>
      <c r="J374" s="98"/>
      <c r="K374" s="98"/>
      <c r="L374" s="98"/>
      <c r="M374" s="98"/>
      <c r="N374" s="98"/>
      <c r="O374" s="98"/>
      <c r="P374" s="98"/>
      <c r="Q374" s="98"/>
      <c r="R374" s="98"/>
      <c r="S374" s="98"/>
      <c r="T374" s="98"/>
      <c r="U374" s="98"/>
      <c r="V374" s="98"/>
      <c r="W374" s="98"/>
      <c r="X374" s="98"/>
      <c r="Y374" s="98"/>
      <c r="Z374" s="98"/>
    </row>
    <row r="375" spans="1:26" ht="15.75" customHeight="1" x14ac:dyDescent="0.25">
      <c r="A375" s="39"/>
      <c r="B375" s="99"/>
      <c r="C375" s="100"/>
      <c r="D375" s="41"/>
      <c r="E375" s="42"/>
      <c r="F375" s="42"/>
      <c r="G375" s="98"/>
      <c r="H375" s="98"/>
      <c r="I375" s="98"/>
      <c r="J375" s="98"/>
      <c r="K375" s="98"/>
      <c r="L375" s="98"/>
      <c r="M375" s="98"/>
      <c r="N375" s="98"/>
      <c r="O375" s="98"/>
      <c r="P375" s="98"/>
      <c r="Q375" s="98"/>
      <c r="R375" s="98"/>
      <c r="S375" s="98"/>
      <c r="T375" s="98"/>
      <c r="U375" s="98"/>
      <c r="V375" s="98"/>
      <c r="W375" s="98"/>
      <c r="X375" s="98"/>
      <c r="Y375" s="98"/>
      <c r="Z375" s="98"/>
    </row>
    <row r="376" spans="1:26" ht="15.75" customHeight="1" x14ac:dyDescent="0.25">
      <c r="A376" s="85">
        <v>56</v>
      </c>
      <c r="B376" s="86" t="s">
        <v>276</v>
      </c>
      <c r="C376" s="87"/>
      <c r="D376" s="88"/>
      <c r="E376" s="89"/>
      <c r="F376" s="89">
        <f>SUM(F377:F433)</f>
        <v>0</v>
      </c>
      <c r="G376" s="47"/>
      <c r="H376" s="47"/>
      <c r="I376" s="47"/>
      <c r="J376" s="47"/>
      <c r="K376" s="47"/>
      <c r="L376" s="47"/>
      <c r="M376" s="47"/>
      <c r="N376" s="47"/>
      <c r="O376" s="47"/>
      <c r="P376" s="47"/>
      <c r="Q376" s="47"/>
      <c r="R376" s="47"/>
      <c r="S376" s="47"/>
      <c r="T376" s="47"/>
      <c r="U376" s="47"/>
      <c r="V376" s="47"/>
      <c r="W376" s="47"/>
      <c r="X376" s="47"/>
      <c r="Y376" s="47"/>
      <c r="Z376" s="47"/>
    </row>
    <row r="377" spans="1:26" ht="15.75" customHeight="1" x14ac:dyDescent="0.25">
      <c r="A377" s="61">
        <v>562</v>
      </c>
      <c r="B377" s="62" t="s">
        <v>277</v>
      </c>
      <c r="C377" s="63"/>
      <c r="D377" s="61"/>
      <c r="E377" s="65"/>
      <c r="F377" s="65" t="str">
        <f t="shared" ref="F377:F420" si="28">IF(C377="","",C377*E377)</f>
        <v/>
      </c>
      <c r="G377" s="101"/>
      <c r="H377" s="101"/>
      <c r="I377" s="101"/>
      <c r="J377" s="101"/>
      <c r="K377" s="101"/>
      <c r="L377" s="101"/>
      <c r="M377" s="101"/>
      <c r="N377" s="101"/>
      <c r="O377" s="101"/>
      <c r="P377" s="101"/>
      <c r="Q377" s="101"/>
      <c r="R377" s="101"/>
      <c r="S377" s="101"/>
      <c r="T377" s="101"/>
      <c r="U377" s="101"/>
      <c r="V377" s="101"/>
      <c r="W377" s="101"/>
      <c r="X377" s="101"/>
      <c r="Y377" s="101"/>
      <c r="Z377" s="101"/>
    </row>
    <row r="378" spans="1:26" ht="15.75" customHeight="1" x14ac:dyDescent="0.25">
      <c r="A378" s="50">
        <v>5620000001</v>
      </c>
      <c r="B378" s="60" t="s">
        <v>278</v>
      </c>
      <c r="C378" s="52">
        <v>55.2</v>
      </c>
      <c r="D378" s="50" t="s">
        <v>25</v>
      </c>
      <c r="E378" s="54"/>
      <c r="F378" s="54">
        <f t="shared" si="28"/>
        <v>0</v>
      </c>
      <c r="G378" s="101"/>
      <c r="H378" s="101"/>
      <c r="I378" s="101"/>
      <c r="J378" s="101"/>
      <c r="K378" s="101"/>
      <c r="L378" s="101"/>
      <c r="M378" s="101"/>
      <c r="N378" s="101"/>
      <c r="O378" s="101"/>
      <c r="P378" s="101"/>
      <c r="Q378" s="101"/>
      <c r="R378" s="101"/>
      <c r="S378" s="101"/>
      <c r="T378" s="101"/>
      <c r="U378" s="101"/>
      <c r="V378" s="101"/>
      <c r="W378" s="101"/>
      <c r="X378" s="101"/>
      <c r="Y378" s="101"/>
      <c r="Z378" s="101"/>
    </row>
    <row r="379" spans="1:26" ht="15.75" customHeight="1" x14ac:dyDescent="0.25">
      <c r="A379" s="90">
        <v>563</v>
      </c>
      <c r="B379" s="91" t="s">
        <v>279</v>
      </c>
      <c r="C379" s="92"/>
      <c r="D379" s="93"/>
      <c r="E379" s="94"/>
      <c r="F379" s="94" t="str">
        <f t="shared" si="28"/>
        <v/>
      </c>
      <c r="G379" s="47"/>
      <c r="H379" s="47"/>
      <c r="I379" s="47"/>
      <c r="J379" s="47"/>
      <c r="K379" s="47"/>
      <c r="L379" s="47"/>
      <c r="M379" s="47"/>
      <c r="N379" s="47"/>
      <c r="O379" s="47"/>
      <c r="P379" s="47"/>
      <c r="Q379" s="47"/>
      <c r="R379" s="47"/>
      <c r="S379" s="47"/>
      <c r="T379" s="47"/>
      <c r="U379" s="47"/>
      <c r="V379" s="47"/>
      <c r="W379" s="47"/>
      <c r="X379" s="47"/>
      <c r="Y379" s="47"/>
      <c r="Z379" s="47"/>
    </row>
    <row r="380" spans="1:26" ht="15.75" customHeight="1" x14ac:dyDescent="0.25">
      <c r="A380" s="90"/>
      <c r="B380" s="95" t="s">
        <v>240</v>
      </c>
      <c r="C380" s="92"/>
      <c r="D380" s="93"/>
      <c r="E380" s="94"/>
      <c r="F380" s="94" t="str">
        <f t="shared" si="28"/>
        <v/>
      </c>
      <c r="G380" s="47"/>
      <c r="H380" s="47"/>
      <c r="I380" s="47"/>
      <c r="J380" s="47"/>
      <c r="K380" s="47"/>
      <c r="L380" s="47"/>
      <c r="M380" s="47"/>
      <c r="N380" s="47"/>
      <c r="O380" s="47"/>
      <c r="P380" s="47"/>
      <c r="Q380" s="47"/>
      <c r="R380" s="47"/>
      <c r="S380" s="47"/>
      <c r="T380" s="47"/>
      <c r="U380" s="47"/>
      <c r="V380" s="47"/>
      <c r="W380" s="47"/>
      <c r="X380" s="47"/>
      <c r="Y380" s="47"/>
      <c r="Z380" s="47"/>
    </row>
    <row r="381" spans="1:26" ht="15.75" customHeight="1" x14ac:dyDescent="0.25">
      <c r="A381" s="90">
        <v>5630000001</v>
      </c>
      <c r="B381" s="96" t="s">
        <v>280</v>
      </c>
      <c r="C381" s="92">
        <v>13.2</v>
      </c>
      <c r="D381" s="93" t="s">
        <v>25</v>
      </c>
      <c r="E381" s="94"/>
      <c r="F381" s="94">
        <f t="shared" si="28"/>
        <v>0</v>
      </c>
      <c r="G381" s="47"/>
      <c r="H381" s="47"/>
      <c r="I381" s="47"/>
      <c r="J381" s="47"/>
      <c r="K381" s="47"/>
      <c r="L381" s="47"/>
      <c r="M381" s="47"/>
      <c r="N381" s="47"/>
      <c r="O381" s="47"/>
      <c r="P381" s="47"/>
      <c r="Q381" s="47"/>
      <c r="R381" s="47"/>
      <c r="S381" s="47"/>
      <c r="T381" s="47"/>
      <c r="U381" s="47"/>
      <c r="V381" s="47"/>
      <c r="W381" s="47"/>
      <c r="X381" s="47"/>
      <c r="Y381" s="47"/>
      <c r="Z381" s="47"/>
    </row>
    <row r="382" spans="1:26" ht="15.75" customHeight="1" x14ac:dyDescent="0.25">
      <c r="A382" s="90">
        <v>565</v>
      </c>
      <c r="B382" s="91" t="s">
        <v>281</v>
      </c>
      <c r="C382" s="92"/>
      <c r="D382" s="93"/>
      <c r="E382" s="94"/>
      <c r="F382" s="94" t="str">
        <f t="shared" si="28"/>
        <v/>
      </c>
      <c r="G382" s="47"/>
      <c r="H382" s="47"/>
      <c r="I382" s="47"/>
      <c r="J382" s="47"/>
      <c r="K382" s="47"/>
      <c r="L382" s="47"/>
      <c r="M382" s="47"/>
      <c r="N382" s="47"/>
      <c r="O382" s="47"/>
      <c r="P382" s="47"/>
      <c r="Q382" s="47"/>
      <c r="R382" s="47"/>
      <c r="S382" s="47"/>
      <c r="T382" s="47"/>
      <c r="U382" s="47"/>
      <c r="V382" s="47"/>
      <c r="W382" s="47"/>
      <c r="X382" s="47"/>
      <c r="Y382" s="47"/>
      <c r="Z382" s="47"/>
    </row>
    <row r="383" spans="1:26" ht="15.75" customHeight="1" x14ac:dyDescent="0.25">
      <c r="A383" s="90"/>
      <c r="B383" s="95" t="s">
        <v>229</v>
      </c>
      <c r="C383" s="92"/>
      <c r="D383" s="102"/>
      <c r="E383" s="94"/>
      <c r="F383" s="94" t="str">
        <f t="shared" si="28"/>
        <v/>
      </c>
      <c r="G383" s="47"/>
      <c r="H383" s="47"/>
      <c r="I383" s="47"/>
      <c r="J383" s="47"/>
      <c r="K383" s="47"/>
      <c r="L383" s="47"/>
      <c r="M383" s="47"/>
      <c r="N383" s="47"/>
      <c r="O383" s="47"/>
      <c r="P383" s="47"/>
      <c r="Q383" s="47"/>
      <c r="R383" s="47"/>
      <c r="S383" s="47"/>
      <c r="T383" s="47"/>
      <c r="U383" s="47"/>
      <c r="V383" s="47"/>
      <c r="W383" s="47"/>
      <c r="X383" s="47"/>
      <c r="Y383" s="47"/>
      <c r="Z383" s="47"/>
    </row>
    <row r="384" spans="1:26" ht="15.75" customHeight="1" x14ac:dyDescent="0.25">
      <c r="A384" s="90">
        <v>5650000001</v>
      </c>
      <c r="B384" s="103" t="s">
        <v>282</v>
      </c>
      <c r="C384" s="92">
        <v>9.24</v>
      </c>
      <c r="D384" s="93" t="s">
        <v>25</v>
      </c>
      <c r="E384" s="94"/>
      <c r="F384" s="94">
        <f t="shared" si="28"/>
        <v>0</v>
      </c>
      <c r="G384" s="47"/>
      <c r="H384" s="67" t="s">
        <v>247</v>
      </c>
      <c r="I384" s="47"/>
      <c r="J384" s="47"/>
      <c r="K384" s="47"/>
      <c r="L384" s="47"/>
      <c r="M384" s="47"/>
      <c r="N384" s="47"/>
      <c r="O384" s="47"/>
      <c r="P384" s="47"/>
      <c r="Q384" s="47"/>
      <c r="R384" s="47"/>
      <c r="S384" s="47"/>
      <c r="T384" s="47"/>
      <c r="U384" s="47"/>
      <c r="V384" s="47"/>
      <c r="W384" s="47"/>
      <c r="X384" s="47"/>
      <c r="Y384" s="47"/>
      <c r="Z384" s="47"/>
    </row>
    <row r="385" spans="1:26" ht="15.75" customHeight="1" x14ac:dyDescent="0.25">
      <c r="A385" s="90">
        <v>5650000002</v>
      </c>
      <c r="B385" s="96" t="s">
        <v>283</v>
      </c>
      <c r="C385" s="92">
        <v>9.24</v>
      </c>
      <c r="D385" s="93" t="s">
        <v>25</v>
      </c>
      <c r="E385" s="94"/>
      <c r="F385" s="94">
        <f t="shared" si="28"/>
        <v>0</v>
      </c>
      <c r="G385" s="47"/>
      <c r="H385" s="47"/>
      <c r="I385" s="47"/>
      <c r="J385" s="47"/>
      <c r="K385" s="47"/>
      <c r="L385" s="47"/>
      <c r="M385" s="47"/>
      <c r="N385" s="47"/>
      <c r="O385" s="47"/>
      <c r="P385" s="47"/>
      <c r="Q385" s="47"/>
      <c r="R385" s="47"/>
      <c r="S385" s="47"/>
      <c r="T385" s="47"/>
      <c r="U385" s="47"/>
      <c r="V385" s="47"/>
      <c r="W385" s="47"/>
      <c r="X385" s="47"/>
      <c r="Y385" s="47"/>
      <c r="Z385" s="47"/>
    </row>
    <row r="386" spans="1:26" ht="15.75" customHeight="1" x14ac:dyDescent="0.25">
      <c r="A386" s="90"/>
      <c r="B386" s="95" t="s">
        <v>231</v>
      </c>
      <c r="C386" s="92"/>
      <c r="D386" s="102"/>
      <c r="E386" s="94"/>
      <c r="F386" s="94" t="str">
        <f t="shared" si="28"/>
        <v/>
      </c>
      <c r="G386" s="47"/>
      <c r="H386" s="47"/>
      <c r="I386" s="47"/>
      <c r="J386" s="47"/>
      <c r="K386" s="47"/>
      <c r="L386" s="47"/>
      <c r="M386" s="47"/>
      <c r="N386" s="47"/>
      <c r="O386" s="47"/>
      <c r="P386" s="47"/>
      <c r="Q386" s="47"/>
      <c r="R386" s="47"/>
      <c r="S386" s="47"/>
      <c r="T386" s="47"/>
      <c r="U386" s="47"/>
      <c r="V386" s="47"/>
      <c r="W386" s="47"/>
      <c r="X386" s="47"/>
      <c r="Y386" s="47"/>
      <c r="Z386" s="47"/>
    </row>
    <row r="387" spans="1:26" ht="15.75" customHeight="1" x14ac:dyDescent="0.25">
      <c r="A387" s="90">
        <f>A385+1</f>
        <v>5650000003</v>
      </c>
      <c r="B387" s="103" t="s">
        <v>282</v>
      </c>
      <c r="C387" s="92">
        <v>9.27</v>
      </c>
      <c r="D387" s="93" t="s">
        <v>25</v>
      </c>
      <c r="E387" s="94"/>
      <c r="F387" s="94">
        <f t="shared" si="28"/>
        <v>0</v>
      </c>
      <c r="G387" s="47"/>
      <c r="H387" s="67" t="s">
        <v>247</v>
      </c>
      <c r="I387" s="47"/>
      <c r="J387" s="47"/>
      <c r="K387" s="47"/>
      <c r="L387" s="47"/>
      <c r="M387" s="47"/>
      <c r="N387" s="47"/>
      <c r="O387" s="47"/>
      <c r="P387" s="47"/>
      <c r="Q387" s="47"/>
      <c r="R387" s="47"/>
      <c r="S387" s="47"/>
      <c r="T387" s="47"/>
      <c r="U387" s="47"/>
      <c r="V387" s="47"/>
      <c r="W387" s="47"/>
      <c r="X387" s="47"/>
      <c r="Y387" s="47"/>
      <c r="Z387" s="47"/>
    </row>
    <row r="388" spans="1:26" ht="15.75" customHeight="1" x14ac:dyDescent="0.25">
      <c r="A388" s="90">
        <f>A387+1</f>
        <v>5650000004</v>
      </c>
      <c r="B388" s="96" t="s">
        <v>283</v>
      </c>
      <c r="C388" s="92">
        <v>9.24</v>
      </c>
      <c r="D388" s="93" t="s">
        <v>25</v>
      </c>
      <c r="E388" s="94"/>
      <c r="F388" s="94">
        <f t="shared" si="28"/>
        <v>0</v>
      </c>
      <c r="G388" s="47"/>
      <c r="H388" s="47"/>
      <c r="I388" s="47"/>
      <c r="J388" s="47"/>
      <c r="K388" s="47"/>
      <c r="L388" s="47"/>
      <c r="M388" s="47"/>
      <c r="N388" s="47"/>
      <c r="O388" s="47"/>
      <c r="P388" s="47"/>
      <c r="Q388" s="47"/>
      <c r="R388" s="47"/>
      <c r="S388" s="47"/>
      <c r="T388" s="47"/>
      <c r="U388" s="47"/>
      <c r="V388" s="47"/>
      <c r="W388" s="47"/>
      <c r="X388" s="47"/>
      <c r="Y388" s="47"/>
      <c r="Z388" s="47"/>
    </row>
    <row r="389" spans="1:26" ht="15.75" customHeight="1" x14ac:dyDescent="0.25">
      <c r="A389" s="90"/>
      <c r="B389" s="95" t="s">
        <v>257</v>
      </c>
      <c r="C389" s="92"/>
      <c r="D389" s="93"/>
      <c r="E389" s="94"/>
      <c r="F389" s="94" t="str">
        <f t="shared" si="28"/>
        <v/>
      </c>
      <c r="G389" s="47"/>
      <c r="H389" s="47"/>
      <c r="I389" s="47"/>
      <c r="J389" s="47"/>
      <c r="K389" s="47"/>
      <c r="L389" s="47"/>
      <c r="M389" s="47"/>
      <c r="N389" s="47"/>
      <c r="O389" s="47"/>
      <c r="P389" s="47"/>
      <c r="Q389" s="47"/>
      <c r="R389" s="47"/>
      <c r="S389" s="47"/>
      <c r="T389" s="47"/>
      <c r="U389" s="47"/>
      <c r="V389" s="47"/>
      <c r="W389" s="47"/>
      <c r="X389" s="47"/>
      <c r="Y389" s="47"/>
      <c r="Z389" s="47"/>
    </row>
    <row r="390" spans="1:26" ht="15.75" customHeight="1" x14ac:dyDescent="0.25">
      <c r="A390" s="90">
        <f>A388+1</f>
        <v>5650000005</v>
      </c>
      <c r="B390" s="103" t="s">
        <v>282</v>
      </c>
      <c r="C390" s="92">
        <v>3.13</v>
      </c>
      <c r="D390" s="93" t="s">
        <v>25</v>
      </c>
      <c r="E390" s="94"/>
      <c r="F390" s="94">
        <f t="shared" si="28"/>
        <v>0</v>
      </c>
      <c r="G390" s="47"/>
      <c r="H390" s="67" t="s">
        <v>247</v>
      </c>
      <c r="I390" s="47"/>
      <c r="J390" s="47"/>
      <c r="K390" s="47"/>
      <c r="L390" s="47"/>
      <c r="M390" s="47"/>
      <c r="N390" s="47"/>
      <c r="O390" s="47"/>
      <c r="P390" s="47"/>
      <c r="Q390" s="47"/>
      <c r="R390" s="47"/>
      <c r="S390" s="47"/>
      <c r="T390" s="47"/>
      <c r="U390" s="47"/>
      <c r="V390" s="47"/>
      <c r="W390" s="47"/>
      <c r="X390" s="47"/>
      <c r="Y390" s="47"/>
      <c r="Z390" s="47"/>
    </row>
    <row r="391" spans="1:26" ht="15.75" customHeight="1" x14ac:dyDescent="0.25">
      <c r="A391" s="90"/>
      <c r="B391" s="95" t="s">
        <v>284</v>
      </c>
      <c r="C391" s="92"/>
      <c r="D391" s="93"/>
      <c r="E391" s="94"/>
      <c r="F391" s="94" t="str">
        <f t="shared" si="28"/>
        <v/>
      </c>
      <c r="G391" s="47"/>
      <c r="H391" s="47"/>
      <c r="I391" s="47"/>
      <c r="J391" s="47"/>
      <c r="K391" s="47"/>
      <c r="L391" s="47"/>
      <c r="M391" s="47"/>
      <c r="N391" s="47"/>
      <c r="O391" s="47"/>
      <c r="P391" s="47"/>
      <c r="Q391" s="47"/>
      <c r="R391" s="47"/>
      <c r="S391" s="47"/>
      <c r="T391" s="47"/>
      <c r="U391" s="47"/>
      <c r="V391" s="47"/>
      <c r="W391" s="47"/>
      <c r="X391" s="47"/>
      <c r="Y391" s="47"/>
      <c r="Z391" s="47"/>
    </row>
    <row r="392" spans="1:26" ht="15.75" customHeight="1" x14ac:dyDescent="0.25">
      <c r="A392" s="90">
        <f>A390+1</f>
        <v>5650000006</v>
      </c>
      <c r="B392" s="103" t="s">
        <v>282</v>
      </c>
      <c r="C392" s="92">
        <v>2.8</v>
      </c>
      <c r="D392" s="93" t="s">
        <v>25</v>
      </c>
      <c r="E392" s="94"/>
      <c r="F392" s="94">
        <f t="shared" si="28"/>
        <v>0</v>
      </c>
      <c r="G392" s="47"/>
      <c r="H392" s="67" t="s">
        <v>247</v>
      </c>
      <c r="I392" s="47"/>
      <c r="J392" s="47"/>
      <c r="K392" s="47"/>
      <c r="L392" s="47"/>
      <c r="M392" s="47"/>
      <c r="N392" s="47"/>
      <c r="O392" s="47"/>
      <c r="P392" s="47"/>
      <c r="Q392" s="47"/>
      <c r="R392" s="47"/>
      <c r="S392" s="47"/>
      <c r="T392" s="47"/>
      <c r="U392" s="47"/>
      <c r="V392" s="47"/>
      <c r="W392" s="47"/>
      <c r="X392" s="47"/>
      <c r="Y392" s="47"/>
      <c r="Z392" s="47"/>
    </row>
    <row r="393" spans="1:26" ht="15.75" customHeight="1" x14ac:dyDescent="0.25">
      <c r="A393" s="90">
        <f>A392+1</f>
        <v>5650000007</v>
      </c>
      <c r="B393" s="96" t="s">
        <v>283</v>
      </c>
      <c r="C393" s="92">
        <v>9.24</v>
      </c>
      <c r="D393" s="93" t="s">
        <v>25</v>
      </c>
      <c r="E393" s="94"/>
      <c r="F393" s="94">
        <f t="shared" si="28"/>
        <v>0</v>
      </c>
      <c r="G393" s="47"/>
      <c r="H393" s="47"/>
      <c r="I393" s="47"/>
      <c r="J393" s="47"/>
      <c r="K393" s="47"/>
      <c r="L393" s="47"/>
      <c r="M393" s="47"/>
      <c r="N393" s="47"/>
      <c r="O393" s="47"/>
      <c r="P393" s="47"/>
      <c r="Q393" s="47"/>
      <c r="R393" s="47"/>
      <c r="S393" s="47"/>
      <c r="T393" s="47"/>
      <c r="U393" s="47"/>
      <c r="V393" s="47"/>
      <c r="W393" s="47"/>
      <c r="X393" s="47"/>
      <c r="Y393" s="47"/>
      <c r="Z393" s="47"/>
    </row>
    <row r="394" spans="1:26" ht="15.75" customHeight="1" x14ac:dyDescent="0.25">
      <c r="A394" s="90"/>
      <c r="B394" s="95" t="s">
        <v>240</v>
      </c>
      <c r="C394" s="92"/>
      <c r="D394" s="93"/>
      <c r="E394" s="94"/>
      <c r="F394" s="94" t="str">
        <f t="shared" si="28"/>
        <v/>
      </c>
      <c r="G394" s="47"/>
      <c r="H394" s="47"/>
      <c r="I394" s="47"/>
      <c r="J394" s="47"/>
      <c r="K394" s="47"/>
      <c r="L394" s="47"/>
      <c r="M394" s="47"/>
      <c r="N394" s="47"/>
      <c r="O394" s="47"/>
      <c r="P394" s="47"/>
      <c r="Q394" s="47"/>
      <c r="R394" s="47"/>
      <c r="S394" s="47"/>
      <c r="T394" s="47"/>
      <c r="U394" s="47"/>
      <c r="V394" s="47"/>
      <c r="W394" s="47"/>
      <c r="X394" s="47"/>
      <c r="Y394" s="47"/>
      <c r="Z394" s="47"/>
    </row>
    <row r="395" spans="1:26" ht="15.75" customHeight="1" x14ac:dyDescent="0.25">
      <c r="A395" s="90">
        <f>A393+1</f>
        <v>5650000008</v>
      </c>
      <c r="B395" s="103" t="s">
        <v>285</v>
      </c>
      <c r="C395" s="92">
        <v>16.7</v>
      </c>
      <c r="D395" s="93" t="s">
        <v>25</v>
      </c>
      <c r="E395" s="94"/>
      <c r="F395" s="94">
        <f t="shared" si="28"/>
        <v>0</v>
      </c>
      <c r="G395" s="47"/>
      <c r="H395" s="67" t="s">
        <v>247</v>
      </c>
      <c r="I395" s="47"/>
      <c r="J395" s="47"/>
      <c r="K395" s="47"/>
      <c r="L395" s="47"/>
      <c r="M395" s="47"/>
      <c r="N395" s="47"/>
      <c r="O395" s="47"/>
      <c r="P395" s="47"/>
      <c r="Q395" s="47"/>
      <c r="R395" s="47"/>
      <c r="S395" s="47"/>
      <c r="T395" s="47"/>
      <c r="U395" s="47"/>
      <c r="V395" s="47"/>
      <c r="W395" s="47"/>
      <c r="X395" s="47"/>
      <c r="Y395" s="47"/>
      <c r="Z395" s="47"/>
    </row>
    <row r="396" spans="1:26" ht="15.75" customHeight="1" x14ac:dyDescent="0.25">
      <c r="A396" s="90">
        <f>A395+1</f>
        <v>5650000009</v>
      </c>
      <c r="B396" s="96" t="s">
        <v>283</v>
      </c>
      <c r="C396" s="92">
        <v>9.24</v>
      </c>
      <c r="D396" s="93" t="s">
        <v>25</v>
      </c>
      <c r="E396" s="94"/>
      <c r="F396" s="94">
        <f t="shared" si="28"/>
        <v>0</v>
      </c>
      <c r="G396" s="47"/>
      <c r="H396" s="47"/>
      <c r="I396" s="47"/>
      <c r="J396" s="47"/>
      <c r="K396" s="47"/>
      <c r="L396" s="47"/>
      <c r="M396" s="47"/>
      <c r="N396" s="47"/>
      <c r="O396" s="47"/>
      <c r="P396" s="47"/>
      <c r="Q396" s="47"/>
      <c r="R396" s="47"/>
      <c r="S396" s="47"/>
      <c r="T396" s="47"/>
      <c r="U396" s="47"/>
      <c r="V396" s="47"/>
      <c r="W396" s="47"/>
      <c r="X396" s="47"/>
      <c r="Y396" s="47"/>
      <c r="Z396" s="47"/>
    </row>
    <row r="397" spans="1:26" ht="15.75" customHeight="1" x14ac:dyDescent="0.25">
      <c r="A397" s="90"/>
      <c r="B397" s="95" t="s">
        <v>249</v>
      </c>
      <c r="C397" s="92"/>
      <c r="D397" s="93"/>
      <c r="E397" s="94"/>
      <c r="F397" s="94" t="str">
        <f t="shared" si="28"/>
        <v/>
      </c>
      <c r="G397" s="47"/>
      <c r="H397" s="47"/>
      <c r="I397" s="47"/>
      <c r="J397" s="47"/>
      <c r="K397" s="47"/>
      <c r="L397" s="47"/>
      <c r="M397" s="47"/>
      <c r="N397" s="47"/>
      <c r="O397" s="47"/>
      <c r="P397" s="47"/>
      <c r="Q397" s="47"/>
      <c r="R397" s="47"/>
      <c r="S397" s="47"/>
      <c r="T397" s="47"/>
      <c r="U397" s="47"/>
      <c r="V397" s="47"/>
      <c r="W397" s="47"/>
      <c r="X397" s="47"/>
      <c r="Y397" s="47"/>
      <c r="Z397" s="47"/>
    </row>
    <row r="398" spans="1:26" ht="15.75" customHeight="1" x14ac:dyDescent="0.25">
      <c r="A398" s="90">
        <v>5650000006</v>
      </c>
      <c r="B398" s="103" t="s">
        <v>286</v>
      </c>
      <c r="C398" s="92">
        <v>3.2</v>
      </c>
      <c r="D398" s="93" t="s">
        <v>25</v>
      </c>
      <c r="E398" s="94"/>
      <c r="F398" s="94">
        <f t="shared" si="28"/>
        <v>0</v>
      </c>
      <c r="G398" s="47"/>
      <c r="H398" s="67" t="s">
        <v>247</v>
      </c>
      <c r="I398" s="47"/>
      <c r="J398" s="47"/>
      <c r="K398" s="47"/>
      <c r="L398" s="47"/>
      <c r="M398" s="47"/>
      <c r="N398" s="47"/>
      <c r="O398" s="47"/>
      <c r="P398" s="47"/>
      <c r="Q398" s="47"/>
      <c r="R398" s="47"/>
      <c r="S398" s="47"/>
      <c r="T398" s="47"/>
      <c r="U398" s="47"/>
      <c r="V398" s="47"/>
      <c r="W398" s="47"/>
      <c r="X398" s="47"/>
      <c r="Y398" s="47"/>
      <c r="Z398" s="47"/>
    </row>
    <row r="399" spans="1:26" ht="15.75" customHeight="1" x14ac:dyDescent="0.25">
      <c r="A399" s="90">
        <v>5650000007</v>
      </c>
      <c r="B399" s="103" t="s">
        <v>287</v>
      </c>
      <c r="C399" s="92">
        <v>1.62</v>
      </c>
      <c r="D399" s="93" t="s">
        <v>25</v>
      </c>
      <c r="E399" s="94"/>
      <c r="F399" s="94">
        <f t="shared" si="28"/>
        <v>0</v>
      </c>
      <c r="G399" s="47"/>
      <c r="H399" s="67" t="s">
        <v>247</v>
      </c>
      <c r="I399" s="47"/>
      <c r="J399" s="47"/>
      <c r="K399" s="47"/>
      <c r="L399" s="47"/>
      <c r="M399" s="47"/>
      <c r="N399" s="47"/>
      <c r="O399" s="47"/>
      <c r="P399" s="47"/>
      <c r="Q399" s="47"/>
      <c r="R399" s="47"/>
      <c r="S399" s="47"/>
      <c r="T399" s="47"/>
      <c r="U399" s="47"/>
      <c r="V399" s="47"/>
      <c r="W399" s="47"/>
      <c r="X399" s="47"/>
      <c r="Y399" s="47"/>
      <c r="Z399" s="47"/>
    </row>
    <row r="400" spans="1:26" ht="15.75" customHeight="1" x14ac:dyDescent="0.25">
      <c r="A400" s="90">
        <v>5650000008</v>
      </c>
      <c r="B400" s="103" t="s">
        <v>288</v>
      </c>
      <c r="C400" s="92">
        <v>1.4</v>
      </c>
      <c r="D400" s="93" t="s">
        <v>25</v>
      </c>
      <c r="E400" s="94"/>
      <c r="F400" s="94">
        <f t="shared" si="28"/>
        <v>0</v>
      </c>
      <c r="G400" s="47"/>
      <c r="H400" s="67" t="s">
        <v>247</v>
      </c>
      <c r="I400" s="47"/>
      <c r="J400" s="47"/>
      <c r="K400" s="47"/>
      <c r="L400" s="47"/>
      <c r="M400" s="47"/>
      <c r="N400" s="47"/>
      <c r="O400" s="47"/>
      <c r="P400" s="47"/>
      <c r="Q400" s="47"/>
      <c r="R400" s="47"/>
      <c r="S400" s="47"/>
      <c r="T400" s="47"/>
      <c r="U400" s="47"/>
      <c r="V400" s="47"/>
      <c r="W400" s="47"/>
      <c r="X400" s="47"/>
      <c r="Y400" s="47"/>
      <c r="Z400" s="47"/>
    </row>
    <row r="401" spans="1:26" ht="15.75" customHeight="1" x14ac:dyDescent="0.25">
      <c r="A401" s="90">
        <v>5650000002</v>
      </c>
      <c r="B401" s="96" t="s">
        <v>283</v>
      </c>
      <c r="C401" s="92">
        <v>6.22</v>
      </c>
      <c r="D401" s="93" t="s">
        <v>25</v>
      </c>
      <c r="E401" s="94"/>
      <c r="F401" s="94">
        <f t="shared" si="28"/>
        <v>0</v>
      </c>
      <c r="G401" s="47"/>
      <c r="H401" s="47"/>
      <c r="I401" s="47"/>
      <c r="J401" s="47"/>
      <c r="K401" s="47"/>
      <c r="L401" s="47"/>
      <c r="M401" s="47"/>
      <c r="N401" s="47"/>
      <c r="O401" s="47"/>
      <c r="P401" s="47"/>
      <c r="Q401" s="47"/>
      <c r="R401" s="47"/>
      <c r="S401" s="47"/>
      <c r="T401" s="47"/>
      <c r="U401" s="47"/>
      <c r="V401" s="47"/>
      <c r="W401" s="47"/>
      <c r="X401" s="47"/>
      <c r="Y401" s="47"/>
      <c r="Z401" s="47"/>
    </row>
    <row r="402" spans="1:26" ht="15.75" customHeight="1" x14ac:dyDescent="0.25">
      <c r="A402" s="90">
        <v>566</v>
      </c>
      <c r="B402" s="91" t="s">
        <v>289</v>
      </c>
      <c r="C402" s="92"/>
      <c r="D402" s="93"/>
      <c r="E402" s="94"/>
      <c r="F402" s="94" t="str">
        <f t="shared" si="28"/>
        <v/>
      </c>
      <c r="G402" s="47"/>
      <c r="H402" s="47"/>
      <c r="I402" s="47"/>
      <c r="J402" s="47"/>
      <c r="K402" s="47"/>
      <c r="L402" s="47"/>
      <c r="M402" s="47"/>
      <c r="N402" s="47"/>
      <c r="O402" s="47"/>
      <c r="P402" s="47"/>
      <c r="Q402" s="47"/>
      <c r="R402" s="47"/>
      <c r="S402" s="47"/>
      <c r="T402" s="47"/>
      <c r="U402" s="47"/>
      <c r="V402" s="47"/>
      <c r="W402" s="47"/>
      <c r="X402" s="47"/>
      <c r="Y402" s="47"/>
      <c r="Z402" s="47"/>
    </row>
    <row r="403" spans="1:26" ht="15.75" customHeight="1" x14ac:dyDescent="0.25">
      <c r="A403" s="90"/>
      <c r="B403" s="95" t="s">
        <v>256</v>
      </c>
      <c r="C403" s="92"/>
      <c r="D403" s="93"/>
      <c r="E403" s="94"/>
      <c r="F403" s="94" t="str">
        <f t="shared" si="28"/>
        <v/>
      </c>
      <c r="G403" s="47"/>
      <c r="H403" s="47"/>
      <c r="I403" s="47"/>
      <c r="J403" s="47"/>
      <c r="K403" s="47"/>
      <c r="L403" s="47"/>
      <c r="M403" s="47"/>
      <c r="N403" s="47"/>
      <c r="O403" s="47"/>
      <c r="P403" s="47"/>
      <c r="Q403" s="47"/>
      <c r="R403" s="47"/>
      <c r="S403" s="47"/>
      <c r="T403" s="47"/>
      <c r="U403" s="47"/>
      <c r="V403" s="47"/>
      <c r="W403" s="47"/>
      <c r="X403" s="47"/>
      <c r="Y403" s="47"/>
      <c r="Z403" s="47"/>
    </row>
    <row r="404" spans="1:26" ht="15.75" customHeight="1" x14ac:dyDescent="0.25">
      <c r="A404" s="90">
        <v>5660000001</v>
      </c>
      <c r="B404" s="103" t="s">
        <v>290</v>
      </c>
      <c r="C404" s="92">
        <v>23.03</v>
      </c>
      <c r="D404" s="93" t="s">
        <v>25</v>
      </c>
      <c r="E404" s="94"/>
      <c r="F404" s="94">
        <f t="shared" si="28"/>
        <v>0</v>
      </c>
      <c r="G404" s="47"/>
      <c r="H404" s="67" t="s">
        <v>291</v>
      </c>
      <c r="I404" s="47"/>
      <c r="J404" s="47"/>
      <c r="K404" s="47"/>
      <c r="L404" s="47"/>
      <c r="M404" s="47"/>
      <c r="N404" s="47"/>
      <c r="O404" s="47"/>
      <c r="P404" s="47"/>
      <c r="Q404" s="47"/>
      <c r="R404" s="47"/>
      <c r="S404" s="47"/>
      <c r="T404" s="47"/>
      <c r="U404" s="47"/>
      <c r="V404" s="47"/>
      <c r="W404" s="47"/>
      <c r="X404" s="47"/>
      <c r="Y404" s="47"/>
      <c r="Z404" s="47"/>
    </row>
    <row r="405" spans="1:26" ht="15.75" customHeight="1" x14ac:dyDescent="0.25">
      <c r="A405" s="90">
        <v>5660000002</v>
      </c>
      <c r="B405" s="96" t="s">
        <v>292</v>
      </c>
      <c r="C405" s="92">
        <v>23.03</v>
      </c>
      <c r="D405" s="93" t="s">
        <v>25</v>
      </c>
      <c r="E405" s="94"/>
      <c r="F405" s="94">
        <f t="shared" si="28"/>
        <v>0</v>
      </c>
      <c r="G405" s="47"/>
      <c r="H405" s="47"/>
      <c r="I405" s="47"/>
      <c r="J405" s="47"/>
      <c r="K405" s="47"/>
      <c r="L405" s="47"/>
      <c r="M405" s="47"/>
      <c r="N405" s="47"/>
      <c r="O405" s="47"/>
      <c r="P405" s="47"/>
      <c r="Q405" s="47"/>
      <c r="R405" s="47"/>
      <c r="S405" s="47"/>
      <c r="T405" s="47"/>
      <c r="U405" s="47"/>
      <c r="V405" s="47"/>
      <c r="W405" s="47"/>
      <c r="X405" s="47"/>
      <c r="Y405" s="47"/>
      <c r="Z405" s="47"/>
    </row>
    <row r="406" spans="1:26" ht="15.75" customHeight="1" x14ac:dyDescent="0.25">
      <c r="A406" s="90"/>
      <c r="B406" s="95" t="s">
        <v>233</v>
      </c>
      <c r="C406" s="92"/>
      <c r="D406" s="93"/>
      <c r="E406" s="94"/>
      <c r="F406" s="94" t="str">
        <f t="shared" si="28"/>
        <v/>
      </c>
      <c r="G406" s="47"/>
      <c r="H406" s="47"/>
      <c r="I406" s="47"/>
      <c r="J406" s="47"/>
      <c r="K406" s="47"/>
      <c r="L406" s="47"/>
      <c r="M406" s="47"/>
      <c r="N406" s="47"/>
      <c r="O406" s="47"/>
      <c r="P406" s="47"/>
      <c r="Q406" s="47"/>
      <c r="R406" s="47"/>
      <c r="S406" s="47"/>
      <c r="T406" s="47"/>
      <c r="U406" s="47"/>
      <c r="V406" s="47"/>
      <c r="W406" s="47"/>
      <c r="X406" s="47"/>
      <c r="Y406" s="47"/>
      <c r="Z406" s="47"/>
    </row>
    <row r="407" spans="1:26" ht="15.75" customHeight="1" x14ac:dyDescent="0.25">
      <c r="A407" s="90">
        <f>A405+1</f>
        <v>5660000003</v>
      </c>
      <c r="B407" s="103" t="s">
        <v>293</v>
      </c>
      <c r="C407" s="92">
        <v>9.65</v>
      </c>
      <c r="D407" s="93" t="s">
        <v>25</v>
      </c>
      <c r="E407" s="94"/>
      <c r="F407" s="94">
        <f t="shared" si="28"/>
        <v>0</v>
      </c>
      <c r="G407" s="47"/>
      <c r="H407" s="67" t="s">
        <v>291</v>
      </c>
      <c r="I407" s="47"/>
      <c r="J407" s="47"/>
      <c r="K407" s="47"/>
      <c r="L407" s="47"/>
      <c r="M407" s="47"/>
      <c r="N407" s="47"/>
      <c r="O407" s="47"/>
      <c r="P407" s="47"/>
      <c r="Q407" s="47"/>
      <c r="R407" s="47"/>
      <c r="S407" s="47"/>
      <c r="T407" s="47"/>
      <c r="U407" s="47"/>
      <c r="V407" s="47"/>
      <c r="W407" s="47"/>
      <c r="X407" s="47"/>
      <c r="Y407" s="47"/>
      <c r="Z407" s="47"/>
    </row>
    <row r="408" spans="1:26" ht="15.75" customHeight="1" x14ac:dyDescent="0.25">
      <c r="A408" s="90">
        <f>A407+1</f>
        <v>5660000004</v>
      </c>
      <c r="B408" s="96" t="s">
        <v>292</v>
      </c>
      <c r="C408" s="92">
        <v>9.65</v>
      </c>
      <c r="D408" s="93" t="s">
        <v>25</v>
      </c>
      <c r="E408" s="94"/>
      <c r="F408" s="94">
        <f t="shared" si="28"/>
        <v>0</v>
      </c>
      <c r="G408" s="47"/>
      <c r="H408" s="47"/>
      <c r="I408" s="47"/>
      <c r="J408" s="47"/>
      <c r="K408" s="47"/>
      <c r="L408" s="47"/>
      <c r="M408" s="47"/>
      <c r="N408" s="47"/>
      <c r="O408" s="47"/>
      <c r="P408" s="47"/>
      <c r="Q408" s="47"/>
      <c r="R408" s="47"/>
      <c r="S408" s="47"/>
      <c r="T408" s="47"/>
      <c r="U408" s="47"/>
      <c r="V408" s="47"/>
      <c r="W408" s="47"/>
      <c r="X408" s="47"/>
      <c r="Y408" s="47"/>
      <c r="Z408" s="47"/>
    </row>
    <row r="409" spans="1:26" ht="15.75" customHeight="1" x14ac:dyDescent="0.25">
      <c r="A409" s="90"/>
      <c r="B409" s="95" t="s">
        <v>259</v>
      </c>
      <c r="C409" s="92"/>
      <c r="D409" s="93"/>
      <c r="E409" s="94"/>
      <c r="F409" s="94" t="str">
        <f t="shared" si="28"/>
        <v/>
      </c>
      <c r="G409" s="47"/>
      <c r="H409" s="47"/>
      <c r="I409" s="47"/>
      <c r="J409" s="47"/>
      <c r="K409" s="47"/>
      <c r="L409" s="47"/>
      <c r="M409" s="47"/>
      <c r="N409" s="47"/>
      <c r="O409" s="47"/>
      <c r="P409" s="47"/>
      <c r="Q409" s="47"/>
      <c r="R409" s="47"/>
      <c r="S409" s="47"/>
      <c r="T409" s="47"/>
      <c r="U409" s="47"/>
      <c r="V409" s="47"/>
      <c r="W409" s="47"/>
      <c r="X409" s="47"/>
      <c r="Y409" s="47"/>
      <c r="Z409" s="47"/>
    </row>
    <row r="410" spans="1:26" ht="15.75" customHeight="1" x14ac:dyDescent="0.25">
      <c r="A410" s="90">
        <f>A408+1</f>
        <v>5660000005</v>
      </c>
      <c r="B410" s="103" t="s">
        <v>290</v>
      </c>
      <c r="C410" s="92">
        <v>19.399999999999999</v>
      </c>
      <c r="D410" s="93" t="s">
        <v>25</v>
      </c>
      <c r="E410" s="94"/>
      <c r="F410" s="94">
        <f t="shared" si="28"/>
        <v>0</v>
      </c>
      <c r="G410" s="47"/>
      <c r="H410" s="67" t="s">
        <v>291</v>
      </c>
      <c r="I410" s="47"/>
      <c r="J410" s="47"/>
      <c r="K410" s="47"/>
      <c r="L410" s="47"/>
      <c r="M410" s="47"/>
      <c r="N410" s="47"/>
      <c r="O410" s="47"/>
      <c r="P410" s="47"/>
      <c r="Q410" s="47"/>
      <c r="R410" s="47"/>
      <c r="S410" s="47"/>
      <c r="T410" s="47"/>
      <c r="U410" s="47"/>
      <c r="V410" s="47"/>
      <c r="W410" s="47"/>
      <c r="X410" s="47"/>
      <c r="Y410" s="47"/>
      <c r="Z410" s="47"/>
    </row>
    <row r="411" spans="1:26" ht="15.75" customHeight="1" x14ac:dyDescent="0.25">
      <c r="A411" s="90">
        <f>A410+1</f>
        <v>5660000006</v>
      </c>
      <c r="B411" s="96" t="s">
        <v>292</v>
      </c>
      <c r="C411" s="92">
        <v>19.399999999999999</v>
      </c>
      <c r="D411" s="93" t="s">
        <v>25</v>
      </c>
      <c r="E411" s="94"/>
      <c r="F411" s="94">
        <f t="shared" si="28"/>
        <v>0</v>
      </c>
      <c r="G411" s="47"/>
      <c r="H411" s="47"/>
      <c r="I411" s="47"/>
      <c r="J411" s="47"/>
      <c r="K411" s="47"/>
      <c r="L411" s="47"/>
      <c r="M411" s="47"/>
      <c r="N411" s="47"/>
      <c r="O411" s="47"/>
      <c r="P411" s="47"/>
      <c r="Q411" s="47"/>
      <c r="R411" s="47"/>
      <c r="S411" s="47"/>
      <c r="T411" s="47"/>
      <c r="U411" s="47"/>
      <c r="V411" s="47"/>
      <c r="W411" s="47"/>
      <c r="X411" s="47"/>
      <c r="Y411" s="47"/>
      <c r="Z411" s="47"/>
    </row>
    <row r="412" spans="1:26" ht="15.75" customHeight="1" x14ac:dyDescent="0.25">
      <c r="A412" s="90"/>
      <c r="B412" s="95" t="s">
        <v>235</v>
      </c>
      <c r="C412" s="92"/>
      <c r="D412" s="93"/>
      <c r="E412" s="94"/>
      <c r="F412" s="94" t="str">
        <f t="shared" si="28"/>
        <v/>
      </c>
      <c r="G412" s="47"/>
      <c r="H412" s="47"/>
      <c r="I412" s="47"/>
      <c r="J412" s="47"/>
      <c r="K412" s="47"/>
      <c r="L412" s="47"/>
      <c r="M412" s="47"/>
      <c r="N412" s="47"/>
      <c r="O412" s="47"/>
      <c r="P412" s="47"/>
      <c r="Q412" s="47"/>
      <c r="R412" s="47"/>
      <c r="S412" s="47"/>
      <c r="T412" s="47"/>
      <c r="U412" s="47"/>
      <c r="V412" s="47"/>
      <c r="W412" s="47"/>
      <c r="X412" s="47"/>
      <c r="Y412" s="47"/>
      <c r="Z412" s="47"/>
    </row>
    <row r="413" spans="1:26" ht="15.75" customHeight="1" x14ac:dyDescent="0.25">
      <c r="A413" s="90">
        <f>A411+1</f>
        <v>5660000007</v>
      </c>
      <c r="B413" s="103" t="s">
        <v>290</v>
      </c>
      <c r="C413" s="92">
        <v>11.5</v>
      </c>
      <c r="D413" s="93" t="s">
        <v>25</v>
      </c>
      <c r="E413" s="94"/>
      <c r="F413" s="94">
        <f t="shared" si="28"/>
        <v>0</v>
      </c>
      <c r="G413" s="47"/>
      <c r="H413" s="67" t="s">
        <v>291</v>
      </c>
      <c r="I413" s="47"/>
      <c r="J413" s="47"/>
      <c r="K413" s="47"/>
      <c r="L413" s="47"/>
      <c r="M413" s="47"/>
      <c r="N413" s="47"/>
      <c r="O413" s="47"/>
      <c r="P413" s="47"/>
      <c r="Q413" s="47"/>
      <c r="R413" s="47"/>
      <c r="S413" s="47"/>
      <c r="T413" s="47"/>
      <c r="U413" s="47"/>
      <c r="V413" s="47"/>
      <c r="W413" s="47"/>
      <c r="X413" s="47"/>
      <c r="Y413" s="47"/>
      <c r="Z413" s="47"/>
    </row>
    <row r="414" spans="1:26" ht="15.75" customHeight="1" x14ac:dyDescent="0.25">
      <c r="A414" s="90">
        <f>A413+1</f>
        <v>5660000008</v>
      </c>
      <c r="B414" s="96" t="s">
        <v>292</v>
      </c>
      <c r="C414" s="92">
        <v>11.5</v>
      </c>
      <c r="D414" s="93" t="s">
        <v>25</v>
      </c>
      <c r="E414" s="94"/>
      <c r="F414" s="94">
        <f t="shared" si="28"/>
        <v>0</v>
      </c>
      <c r="G414" s="47"/>
      <c r="H414" s="47"/>
      <c r="I414" s="47"/>
      <c r="J414" s="47"/>
      <c r="K414" s="47"/>
      <c r="L414" s="47"/>
      <c r="M414" s="47"/>
      <c r="N414" s="47"/>
      <c r="O414" s="47"/>
      <c r="P414" s="47"/>
      <c r="Q414" s="47"/>
      <c r="R414" s="47"/>
      <c r="S414" s="47"/>
      <c r="T414" s="47"/>
      <c r="U414" s="47"/>
      <c r="V414" s="47"/>
      <c r="W414" s="47"/>
      <c r="X414" s="47"/>
      <c r="Y414" s="47"/>
      <c r="Z414" s="47"/>
    </row>
    <row r="415" spans="1:26" ht="15.75" customHeight="1" x14ac:dyDescent="0.25">
      <c r="A415" s="90"/>
      <c r="B415" s="95" t="s">
        <v>236</v>
      </c>
      <c r="C415" s="92"/>
      <c r="D415" s="93"/>
      <c r="E415" s="94"/>
      <c r="F415" s="94" t="str">
        <f t="shared" si="28"/>
        <v/>
      </c>
      <c r="G415" s="47"/>
      <c r="H415" s="47"/>
      <c r="I415" s="47"/>
      <c r="J415" s="47"/>
      <c r="K415" s="47"/>
      <c r="L415" s="47"/>
      <c r="M415" s="47"/>
      <c r="N415" s="47"/>
      <c r="O415" s="47"/>
      <c r="P415" s="47"/>
      <c r="Q415" s="47"/>
      <c r="R415" s="47"/>
      <c r="S415" s="47"/>
      <c r="T415" s="47"/>
      <c r="U415" s="47"/>
      <c r="V415" s="47"/>
      <c r="W415" s="47"/>
      <c r="X415" s="47"/>
      <c r="Y415" s="47"/>
      <c r="Z415" s="47"/>
    </row>
    <row r="416" spans="1:26" ht="15.75" customHeight="1" x14ac:dyDescent="0.25">
      <c r="A416" s="90">
        <f>A414+1</f>
        <v>5660000009</v>
      </c>
      <c r="B416" s="103" t="s">
        <v>290</v>
      </c>
      <c r="C416" s="92">
        <v>9.6</v>
      </c>
      <c r="D416" s="93" t="s">
        <v>25</v>
      </c>
      <c r="E416" s="94"/>
      <c r="F416" s="94">
        <f t="shared" si="28"/>
        <v>0</v>
      </c>
      <c r="G416" s="47"/>
      <c r="H416" s="67" t="s">
        <v>291</v>
      </c>
      <c r="I416" s="47"/>
      <c r="J416" s="47"/>
      <c r="K416" s="47"/>
      <c r="L416" s="47"/>
      <c r="M416" s="47"/>
      <c r="N416" s="47"/>
      <c r="O416" s="47"/>
      <c r="P416" s="47"/>
      <c r="Q416" s="47"/>
      <c r="R416" s="47"/>
      <c r="S416" s="47"/>
      <c r="T416" s="47"/>
      <c r="U416" s="47"/>
      <c r="V416" s="47"/>
      <c r="W416" s="47"/>
      <c r="X416" s="47"/>
      <c r="Y416" s="47"/>
      <c r="Z416" s="47"/>
    </row>
    <row r="417" spans="1:26" ht="15.75" customHeight="1" x14ac:dyDescent="0.25">
      <c r="A417" s="90">
        <f>A416+1</f>
        <v>5660000010</v>
      </c>
      <c r="B417" s="96" t="s">
        <v>292</v>
      </c>
      <c r="C417" s="92">
        <v>9.6</v>
      </c>
      <c r="D417" s="93" t="s">
        <v>25</v>
      </c>
      <c r="E417" s="94"/>
      <c r="F417" s="94">
        <f t="shared" si="28"/>
        <v>0</v>
      </c>
      <c r="G417" s="47"/>
      <c r="H417" s="47"/>
      <c r="I417" s="47"/>
      <c r="J417" s="47"/>
      <c r="K417" s="47"/>
      <c r="L417" s="47"/>
      <c r="M417" s="47"/>
      <c r="N417" s="47"/>
      <c r="O417" s="47"/>
      <c r="P417" s="47"/>
      <c r="Q417" s="47"/>
      <c r="R417" s="47"/>
      <c r="S417" s="47"/>
      <c r="T417" s="47"/>
      <c r="U417" s="47"/>
      <c r="V417" s="47"/>
      <c r="W417" s="47"/>
      <c r="X417" s="47"/>
      <c r="Y417" s="47"/>
      <c r="Z417" s="47"/>
    </row>
    <row r="418" spans="1:26" ht="15.75" customHeight="1" x14ac:dyDescent="0.25">
      <c r="A418" s="90"/>
      <c r="B418" s="95" t="s">
        <v>237</v>
      </c>
      <c r="C418" s="92"/>
      <c r="D418" s="93"/>
      <c r="E418" s="94"/>
      <c r="F418" s="94" t="str">
        <f t="shared" si="28"/>
        <v/>
      </c>
      <c r="G418" s="47"/>
      <c r="H418" s="47"/>
      <c r="I418" s="47"/>
      <c r="J418" s="47"/>
      <c r="K418" s="47"/>
      <c r="L418" s="47"/>
      <c r="M418" s="47"/>
      <c r="N418" s="47"/>
      <c r="O418" s="47"/>
      <c r="P418" s="47"/>
      <c r="Q418" s="47"/>
      <c r="R418" s="47"/>
      <c r="S418" s="47"/>
      <c r="T418" s="47"/>
      <c r="U418" s="47"/>
      <c r="V418" s="47"/>
      <c r="W418" s="47"/>
      <c r="X418" s="47"/>
      <c r="Y418" s="47"/>
      <c r="Z418" s="47"/>
    </row>
    <row r="419" spans="1:26" ht="15.75" customHeight="1" x14ac:dyDescent="0.25">
      <c r="A419" s="90">
        <f>A417+1</f>
        <v>5660000011</v>
      </c>
      <c r="B419" s="103" t="s">
        <v>290</v>
      </c>
      <c r="C419" s="92">
        <v>3.51</v>
      </c>
      <c r="D419" s="93" t="s">
        <v>25</v>
      </c>
      <c r="E419" s="94"/>
      <c r="F419" s="94">
        <f t="shared" si="28"/>
        <v>0</v>
      </c>
      <c r="G419" s="47"/>
      <c r="H419" s="67" t="s">
        <v>291</v>
      </c>
      <c r="I419" s="47"/>
      <c r="J419" s="47"/>
      <c r="K419" s="47"/>
      <c r="L419" s="47"/>
      <c r="M419" s="47"/>
      <c r="N419" s="47"/>
      <c r="O419" s="47"/>
      <c r="P419" s="47"/>
      <c r="Q419" s="47"/>
      <c r="R419" s="47"/>
      <c r="S419" s="47"/>
      <c r="T419" s="47"/>
      <c r="U419" s="47"/>
      <c r="V419" s="47"/>
      <c r="W419" s="47"/>
      <c r="X419" s="47"/>
      <c r="Y419" s="47"/>
      <c r="Z419" s="47"/>
    </row>
    <row r="420" spans="1:26" ht="15.75" customHeight="1" x14ac:dyDescent="0.25">
      <c r="A420" s="90">
        <f>A419+1</f>
        <v>5660000012</v>
      </c>
      <c r="B420" s="96" t="s">
        <v>292</v>
      </c>
      <c r="C420" s="92">
        <v>3.51</v>
      </c>
      <c r="D420" s="93" t="s">
        <v>25</v>
      </c>
      <c r="E420" s="94"/>
      <c r="F420" s="94">
        <f t="shared" si="28"/>
        <v>0</v>
      </c>
      <c r="G420" s="47"/>
      <c r="H420" s="47"/>
      <c r="I420" s="47"/>
      <c r="J420" s="47"/>
      <c r="K420" s="47"/>
      <c r="L420" s="47"/>
      <c r="M420" s="47"/>
      <c r="N420" s="47"/>
      <c r="O420" s="47"/>
      <c r="P420" s="47"/>
      <c r="Q420" s="47"/>
      <c r="R420" s="47"/>
      <c r="S420" s="47"/>
      <c r="T420" s="47"/>
      <c r="U420" s="47"/>
      <c r="V420" s="47"/>
      <c r="W420" s="47"/>
      <c r="X420" s="47"/>
      <c r="Y420" s="47"/>
      <c r="Z420" s="47"/>
    </row>
    <row r="421" spans="1:26" ht="15.75" customHeight="1" x14ac:dyDescent="0.25">
      <c r="A421" s="90"/>
      <c r="B421" s="95" t="s">
        <v>294</v>
      </c>
      <c r="C421" s="92"/>
      <c r="D421" s="93"/>
      <c r="E421" s="94"/>
      <c r="F421" s="94"/>
      <c r="G421" s="47"/>
      <c r="H421" s="47"/>
      <c r="I421" s="47"/>
      <c r="J421" s="47"/>
      <c r="K421" s="47"/>
      <c r="L421" s="47"/>
      <c r="M421" s="47"/>
      <c r="N421" s="47"/>
      <c r="O421" s="47"/>
      <c r="P421" s="47"/>
      <c r="Q421" s="47"/>
      <c r="R421" s="47"/>
      <c r="S421" s="47"/>
      <c r="T421" s="47"/>
      <c r="U421" s="47"/>
      <c r="V421" s="47"/>
      <c r="W421" s="47"/>
      <c r="X421" s="47"/>
      <c r="Y421" s="47"/>
      <c r="Z421" s="47"/>
    </row>
    <row r="422" spans="1:26" ht="15.75" customHeight="1" x14ac:dyDescent="0.25">
      <c r="A422" s="90">
        <f>A420+1</f>
        <v>5660000013</v>
      </c>
      <c r="B422" s="96" t="s">
        <v>295</v>
      </c>
      <c r="C422" s="92">
        <v>82.46</v>
      </c>
      <c r="D422" s="93" t="s">
        <v>27</v>
      </c>
      <c r="E422" s="94"/>
      <c r="F422" s="94">
        <f t="shared" ref="F422:F431" si="29">IF(C422="","",C422*E422)</f>
        <v>0</v>
      </c>
      <c r="G422" s="47"/>
      <c r="H422" s="47"/>
      <c r="I422" s="47"/>
      <c r="J422" s="47"/>
      <c r="K422" s="47"/>
      <c r="L422" s="47"/>
      <c r="M422" s="47"/>
      <c r="N422" s="47"/>
      <c r="O422" s="47"/>
      <c r="P422" s="47"/>
      <c r="Q422" s="47"/>
      <c r="R422" s="47"/>
      <c r="S422" s="47"/>
      <c r="T422" s="47"/>
      <c r="U422" s="47"/>
      <c r="V422" s="47"/>
      <c r="W422" s="47"/>
      <c r="X422" s="47"/>
      <c r="Y422" s="47"/>
      <c r="Z422" s="47"/>
    </row>
    <row r="423" spans="1:26" ht="15.75" customHeight="1" x14ac:dyDescent="0.25">
      <c r="A423" s="90">
        <f>A422+1</f>
        <v>5660000014</v>
      </c>
      <c r="B423" s="96" t="s">
        <v>296</v>
      </c>
      <c r="C423" s="92">
        <v>82.46</v>
      </c>
      <c r="D423" s="93" t="s">
        <v>27</v>
      </c>
      <c r="E423" s="94"/>
      <c r="F423" s="94">
        <f t="shared" si="29"/>
        <v>0</v>
      </c>
      <c r="G423" s="47"/>
      <c r="H423" s="47"/>
      <c r="I423" s="47"/>
      <c r="J423" s="47"/>
      <c r="K423" s="47"/>
      <c r="L423" s="47"/>
      <c r="M423" s="47"/>
      <c r="N423" s="47"/>
      <c r="O423" s="47"/>
      <c r="P423" s="47"/>
      <c r="Q423" s="47"/>
      <c r="R423" s="47"/>
      <c r="S423" s="47"/>
      <c r="T423" s="47"/>
      <c r="U423" s="47"/>
      <c r="V423" s="47"/>
      <c r="W423" s="47"/>
      <c r="X423" s="47"/>
      <c r="Y423" s="47"/>
      <c r="Z423" s="47"/>
    </row>
    <row r="424" spans="1:26" ht="15.75" customHeight="1" x14ac:dyDescent="0.25">
      <c r="A424" s="90">
        <v>567</v>
      </c>
      <c r="B424" s="91" t="s">
        <v>127</v>
      </c>
      <c r="C424" s="92"/>
      <c r="D424" s="93"/>
      <c r="E424" s="94"/>
      <c r="F424" s="94" t="str">
        <f t="shared" si="29"/>
        <v/>
      </c>
      <c r="G424" s="47"/>
      <c r="H424" s="47"/>
      <c r="I424" s="47"/>
      <c r="J424" s="47"/>
      <c r="K424" s="47"/>
      <c r="L424" s="47"/>
      <c r="M424" s="47"/>
      <c r="N424" s="47"/>
      <c r="O424" s="47"/>
      <c r="P424" s="47"/>
      <c r="Q424" s="47"/>
      <c r="R424" s="47"/>
      <c r="S424" s="47"/>
      <c r="T424" s="47"/>
      <c r="U424" s="47"/>
      <c r="V424" s="47"/>
      <c r="W424" s="47"/>
      <c r="X424" s="47"/>
      <c r="Y424" s="47"/>
      <c r="Z424" s="47"/>
    </row>
    <row r="425" spans="1:26" ht="15.75" customHeight="1" x14ac:dyDescent="0.25">
      <c r="A425" s="90"/>
      <c r="B425" s="95" t="s">
        <v>240</v>
      </c>
      <c r="C425" s="92"/>
      <c r="D425" s="93"/>
      <c r="E425" s="94"/>
      <c r="F425" s="94" t="str">
        <f t="shared" si="29"/>
        <v/>
      </c>
      <c r="G425" s="47"/>
      <c r="H425" s="47"/>
      <c r="I425" s="47"/>
      <c r="J425" s="47"/>
      <c r="K425" s="47"/>
      <c r="L425" s="47"/>
      <c r="M425" s="47"/>
      <c r="N425" s="47"/>
      <c r="O425" s="47"/>
      <c r="P425" s="47"/>
      <c r="Q425" s="47"/>
      <c r="R425" s="47"/>
      <c r="S425" s="47"/>
      <c r="T425" s="47"/>
      <c r="U425" s="47"/>
      <c r="V425" s="47"/>
      <c r="W425" s="47"/>
      <c r="X425" s="47"/>
      <c r="Y425" s="47"/>
      <c r="Z425" s="47"/>
    </row>
    <row r="426" spans="1:26" ht="15.75" customHeight="1" x14ac:dyDescent="0.25">
      <c r="A426" s="90">
        <v>5670000001</v>
      </c>
      <c r="B426" s="96" t="s">
        <v>297</v>
      </c>
      <c r="C426" s="92">
        <v>16.7</v>
      </c>
      <c r="D426" s="93" t="s">
        <v>25</v>
      </c>
      <c r="E426" s="94"/>
      <c r="F426" s="94">
        <f t="shared" si="29"/>
        <v>0</v>
      </c>
      <c r="G426" s="47"/>
      <c r="H426" s="47"/>
      <c r="I426" s="47"/>
      <c r="J426" s="47"/>
      <c r="K426" s="47"/>
      <c r="L426" s="47"/>
      <c r="M426" s="47"/>
      <c r="N426" s="47"/>
      <c r="O426" s="47"/>
      <c r="P426" s="47"/>
      <c r="Q426" s="47"/>
      <c r="R426" s="47"/>
      <c r="S426" s="47"/>
      <c r="T426" s="47"/>
      <c r="U426" s="47"/>
      <c r="V426" s="47"/>
      <c r="W426" s="47"/>
      <c r="X426" s="47"/>
      <c r="Y426" s="47"/>
      <c r="Z426" s="47"/>
    </row>
    <row r="427" spans="1:26" ht="15.75" customHeight="1" x14ac:dyDescent="0.25">
      <c r="A427" s="90"/>
      <c r="B427" s="95" t="s">
        <v>249</v>
      </c>
      <c r="C427" s="92"/>
      <c r="D427" s="93"/>
      <c r="E427" s="94"/>
      <c r="F427" s="94" t="str">
        <f t="shared" si="29"/>
        <v/>
      </c>
      <c r="G427" s="47"/>
      <c r="H427" s="47"/>
      <c r="I427" s="47"/>
      <c r="J427" s="47"/>
      <c r="K427" s="47"/>
      <c r="L427" s="47"/>
      <c r="M427" s="47"/>
      <c r="N427" s="47"/>
      <c r="O427" s="47"/>
      <c r="P427" s="47"/>
      <c r="Q427" s="47"/>
      <c r="R427" s="47"/>
      <c r="S427" s="47"/>
      <c r="T427" s="47"/>
      <c r="U427" s="47"/>
      <c r="V427" s="47"/>
      <c r="W427" s="47"/>
      <c r="X427" s="47"/>
      <c r="Y427" s="47"/>
      <c r="Z427" s="47"/>
    </row>
    <row r="428" spans="1:26" ht="15.75" customHeight="1" x14ac:dyDescent="0.25">
      <c r="A428" s="90">
        <v>5670000002</v>
      </c>
      <c r="B428" s="96" t="s">
        <v>298</v>
      </c>
      <c r="C428" s="92">
        <v>3.2</v>
      </c>
      <c r="D428" s="93" t="s">
        <v>25</v>
      </c>
      <c r="E428" s="94"/>
      <c r="F428" s="94">
        <f t="shared" si="29"/>
        <v>0</v>
      </c>
      <c r="G428" s="47"/>
      <c r="H428" s="47"/>
      <c r="I428" s="47"/>
      <c r="J428" s="47"/>
      <c r="K428" s="47"/>
      <c r="L428" s="47"/>
      <c r="M428" s="47"/>
      <c r="N428" s="47"/>
      <c r="O428" s="47"/>
      <c r="P428" s="47"/>
      <c r="Q428" s="47"/>
      <c r="R428" s="47"/>
      <c r="S428" s="47"/>
      <c r="T428" s="47"/>
      <c r="U428" s="47"/>
      <c r="V428" s="47"/>
      <c r="W428" s="47"/>
      <c r="X428" s="47"/>
      <c r="Y428" s="47"/>
      <c r="Z428" s="47"/>
    </row>
    <row r="429" spans="1:26" ht="15.75" customHeight="1" x14ac:dyDescent="0.25">
      <c r="A429" s="90">
        <v>5670000003</v>
      </c>
      <c r="B429" s="96" t="s">
        <v>299</v>
      </c>
      <c r="C429" s="92">
        <v>1.62</v>
      </c>
      <c r="D429" s="93" t="s">
        <v>25</v>
      </c>
      <c r="E429" s="94"/>
      <c r="F429" s="94">
        <f t="shared" si="29"/>
        <v>0</v>
      </c>
      <c r="G429" s="47"/>
      <c r="H429" s="47"/>
      <c r="I429" s="47"/>
      <c r="J429" s="47"/>
      <c r="K429" s="47"/>
      <c r="L429" s="47"/>
      <c r="M429" s="47"/>
      <c r="N429" s="47"/>
      <c r="O429" s="47"/>
      <c r="P429" s="47"/>
      <c r="Q429" s="47"/>
      <c r="R429" s="47"/>
      <c r="S429" s="47"/>
      <c r="T429" s="47"/>
      <c r="U429" s="47"/>
      <c r="V429" s="47"/>
      <c r="W429" s="47"/>
      <c r="X429" s="47"/>
      <c r="Y429" s="47"/>
      <c r="Z429" s="47"/>
    </row>
    <row r="430" spans="1:26" ht="15.75" customHeight="1" x14ac:dyDescent="0.25">
      <c r="A430" s="90">
        <v>5670000004</v>
      </c>
      <c r="B430" s="96" t="s">
        <v>300</v>
      </c>
      <c r="C430" s="92">
        <v>1.4</v>
      </c>
      <c r="D430" s="93" t="s">
        <v>25</v>
      </c>
      <c r="E430" s="94"/>
      <c r="F430" s="94">
        <f t="shared" si="29"/>
        <v>0</v>
      </c>
      <c r="G430" s="47"/>
      <c r="H430" s="47"/>
      <c r="I430" s="47"/>
      <c r="J430" s="47"/>
      <c r="K430" s="47"/>
      <c r="L430" s="47"/>
      <c r="M430" s="47"/>
      <c r="N430" s="47"/>
      <c r="O430" s="47"/>
      <c r="P430" s="47"/>
      <c r="Q430" s="47"/>
      <c r="R430" s="47"/>
      <c r="S430" s="47"/>
      <c r="T430" s="47"/>
      <c r="U430" s="47"/>
      <c r="V430" s="47"/>
      <c r="W430" s="47"/>
      <c r="X430" s="47"/>
      <c r="Y430" s="47"/>
      <c r="Z430" s="47"/>
    </row>
    <row r="431" spans="1:26" ht="15.75" customHeight="1" x14ac:dyDescent="0.25">
      <c r="A431" s="90">
        <v>5670000005</v>
      </c>
      <c r="B431" s="96" t="s">
        <v>301</v>
      </c>
      <c r="C431" s="92">
        <v>55.2</v>
      </c>
      <c r="D431" s="93" t="s">
        <v>25</v>
      </c>
      <c r="E431" s="94"/>
      <c r="F431" s="94">
        <f t="shared" si="29"/>
        <v>0</v>
      </c>
      <c r="G431" s="47"/>
      <c r="H431" s="47"/>
      <c r="I431" s="47"/>
      <c r="J431" s="47"/>
      <c r="K431" s="47"/>
      <c r="L431" s="47"/>
      <c r="M431" s="47"/>
      <c r="N431" s="47"/>
      <c r="O431" s="47"/>
      <c r="P431" s="47"/>
      <c r="Q431" s="47"/>
      <c r="R431" s="47"/>
      <c r="S431" s="47"/>
      <c r="T431" s="47"/>
      <c r="U431" s="47"/>
      <c r="V431" s="47"/>
      <c r="W431" s="47"/>
      <c r="X431" s="47"/>
      <c r="Y431" s="47"/>
      <c r="Z431" s="47"/>
    </row>
    <row r="432" spans="1:26" ht="15.75" customHeight="1" x14ac:dyDescent="0.25">
      <c r="A432" s="61"/>
      <c r="B432" s="62"/>
      <c r="C432" s="63"/>
      <c r="D432" s="64"/>
      <c r="E432" s="65"/>
      <c r="F432" s="65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25">
      <c r="A433" s="61"/>
      <c r="B433" s="62"/>
      <c r="C433" s="63"/>
      <c r="D433" s="64"/>
      <c r="E433" s="65"/>
      <c r="F433" s="65" t="str">
        <f>IF(C433="","",C433*E433)</f>
        <v/>
      </c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25">
      <c r="A434" s="85">
        <v>57</v>
      </c>
      <c r="B434" s="86" t="s">
        <v>302</v>
      </c>
      <c r="C434" s="92"/>
      <c r="D434" s="93"/>
      <c r="E434" s="94"/>
      <c r="F434" s="89">
        <f>SUM(F437:F442)</f>
        <v>0</v>
      </c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25">
      <c r="A435" s="90">
        <v>570</v>
      </c>
      <c r="B435" s="91" t="s">
        <v>303</v>
      </c>
      <c r="C435" s="92"/>
      <c r="D435" s="93"/>
      <c r="E435" s="94"/>
      <c r="F435" s="94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25">
      <c r="A436" s="90"/>
      <c r="B436" s="95" t="s">
        <v>249</v>
      </c>
      <c r="C436" s="92"/>
      <c r="D436" s="93"/>
      <c r="E436" s="94"/>
      <c r="F436" s="94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25">
      <c r="A437" s="90">
        <v>5700000001</v>
      </c>
      <c r="B437" s="96" t="s">
        <v>304</v>
      </c>
      <c r="C437" s="92">
        <v>3.78</v>
      </c>
      <c r="D437" s="93" t="s">
        <v>25</v>
      </c>
      <c r="E437" s="94"/>
      <c r="F437" s="94">
        <f t="shared" ref="F437:F442" si="30">IF(C437="","",C437*E437)</f>
        <v>0</v>
      </c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25">
      <c r="A438" s="90">
        <v>5700000002</v>
      </c>
      <c r="B438" s="96" t="s">
        <v>305</v>
      </c>
      <c r="C438" s="92">
        <f>2.6*(2.4-1.2)+1.6*0.3/2+0.7*(2.7-2.1)</f>
        <v>3.7800000000000002</v>
      </c>
      <c r="D438" s="93" t="s">
        <v>25</v>
      </c>
      <c r="E438" s="94"/>
      <c r="F438" s="94">
        <f t="shared" si="30"/>
        <v>0</v>
      </c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25">
      <c r="A439" s="90"/>
      <c r="B439" s="95" t="s">
        <v>306</v>
      </c>
      <c r="C439" s="92"/>
      <c r="D439" s="93"/>
      <c r="E439" s="94"/>
      <c r="F439" s="94" t="str">
        <f t="shared" si="30"/>
        <v/>
      </c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25">
      <c r="A440" s="90">
        <v>5700000001</v>
      </c>
      <c r="B440" s="96" t="s">
        <v>307</v>
      </c>
      <c r="C440" s="92">
        <v>13.3</v>
      </c>
      <c r="D440" s="93" t="s">
        <v>25</v>
      </c>
      <c r="E440" s="94"/>
      <c r="F440" s="94">
        <f t="shared" si="30"/>
        <v>0</v>
      </c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25">
      <c r="A441" s="90">
        <f t="shared" ref="A441:A442" si="31">A440+1</f>
        <v>5700000002</v>
      </c>
      <c r="B441" s="96" t="s">
        <v>308</v>
      </c>
      <c r="C441" s="92">
        <v>2.7</v>
      </c>
      <c r="D441" s="93" t="s">
        <v>25</v>
      </c>
      <c r="E441" s="94"/>
      <c r="F441" s="94">
        <f t="shared" si="30"/>
        <v>0</v>
      </c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25">
      <c r="A442" s="90">
        <f t="shared" si="31"/>
        <v>5700000003</v>
      </c>
      <c r="B442" s="96" t="s">
        <v>309</v>
      </c>
      <c r="C442" s="92">
        <v>0.8</v>
      </c>
      <c r="D442" s="93" t="s">
        <v>25</v>
      </c>
      <c r="E442" s="94"/>
      <c r="F442" s="94">
        <f t="shared" si="30"/>
        <v>0</v>
      </c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25">
      <c r="A443" s="61"/>
      <c r="B443" s="62"/>
      <c r="C443" s="63"/>
      <c r="D443" s="64"/>
      <c r="E443" s="65"/>
      <c r="F443" s="65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25">
      <c r="A444" s="61"/>
      <c r="B444" s="62"/>
      <c r="C444" s="63"/>
      <c r="D444" s="64"/>
      <c r="E444" s="65"/>
      <c r="F444" s="65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25">
      <c r="A445" s="19">
        <v>6</v>
      </c>
      <c r="B445" s="20" t="s">
        <v>310</v>
      </c>
      <c r="C445" s="44"/>
      <c r="D445" s="22"/>
      <c r="E445" s="23"/>
      <c r="F445" s="23">
        <f>SUM(F446:F459)/2</f>
        <v>6000</v>
      </c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25">
      <c r="A446" s="24"/>
      <c r="B446" s="25"/>
      <c r="C446" s="45"/>
      <c r="D446" s="27"/>
      <c r="E446" s="28"/>
      <c r="F446" s="28" t="str">
        <f t="shared" ref="F446:F447" si="32">IF(C446="","",C446*E446)</f>
        <v/>
      </c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25">
      <c r="A447" s="39"/>
      <c r="B447" s="25"/>
      <c r="C447" s="40"/>
      <c r="D447" s="41"/>
      <c r="E447" s="42"/>
      <c r="F447" s="42" t="str">
        <f t="shared" si="32"/>
        <v/>
      </c>
      <c r="G447" s="47"/>
      <c r="H447" s="47"/>
      <c r="I447" s="47"/>
      <c r="J447" s="47"/>
      <c r="K447" s="47"/>
      <c r="L447" s="47"/>
      <c r="M447" s="47"/>
      <c r="N447" s="47"/>
      <c r="O447" s="47"/>
      <c r="P447" s="47"/>
      <c r="Q447" s="47"/>
      <c r="R447" s="47"/>
      <c r="S447" s="47"/>
      <c r="T447" s="47"/>
      <c r="U447" s="47"/>
      <c r="V447" s="47"/>
      <c r="W447" s="47"/>
      <c r="X447" s="47"/>
      <c r="Y447" s="47"/>
      <c r="Z447" s="47"/>
    </row>
    <row r="448" spans="1:26" ht="15.75" customHeight="1" x14ac:dyDescent="0.25">
      <c r="A448" s="55">
        <v>62</v>
      </c>
      <c r="B448" s="56" t="s">
        <v>311</v>
      </c>
      <c r="C448" s="57"/>
      <c r="D448" s="58"/>
      <c r="E448" s="59"/>
      <c r="F448" s="59">
        <f>SUM(F450:F454)</f>
        <v>0</v>
      </c>
      <c r="G448" s="47"/>
      <c r="H448" s="47"/>
      <c r="I448" s="47"/>
      <c r="J448" s="47"/>
      <c r="K448" s="47"/>
      <c r="L448" s="47"/>
      <c r="M448" s="47"/>
      <c r="N448" s="47"/>
      <c r="O448" s="47"/>
      <c r="P448" s="47"/>
      <c r="Q448" s="47"/>
      <c r="R448" s="47"/>
      <c r="S448" s="47"/>
      <c r="T448" s="47"/>
      <c r="U448" s="47"/>
      <c r="V448" s="47"/>
      <c r="W448" s="47"/>
      <c r="X448" s="47"/>
      <c r="Y448" s="47"/>
      <c r="Z448" s="47"/>
    </row>
    <row r="449" spans="1:26" ht="15.75" customHeight="1" x14ac:dyDescent="0.25">
      <c r="A449" s="39">
        <v>620</v>
      </c>
      <c r="B449" s="25" t="s">
        <v>311</v>
      </c>
      <c r="C449" s="57"/>
      <c r="D449" s="58"/>
      <c r="E449" s="59"/>
      <c r="F449" s="59"/>
      <c r="G449" s="47"/>
      <c r="H449" s="47"/>
      <c r="I449" s="47"/>
      <c r="J449" s="47"/>
      <c r="K449" s="47"/>
      <c r="L449" s="47"/>
      <c r="M449" s="47"/>
      <c r="N449" s="47"/>
      <c r="O449" s="47"/>
      <c r="P449" s="47"/>
      <c r="Q449" s="47"/>
      <c r="R449" s="47"/>
      <c r="S449" s="47"/>
      <c r="T449" s="47"/>
      <c r="U449" s="47"/>
      <c r="V449" s="47"/>
      <c r="W449" s="47"/>
      <c r="X449" s="47"/>
      <c r="Y449" s="47"/>
      <c r="Z449" s="47"/>
    </row>
    <row r="450" spans="1:26" ht="15.75" customHeight="1" x14ac:dyDescent="0.25">
      <c r="A450" s="39">
        <v>6200000001</v>
      </c>
      <c r="B450" s="25" t="s">
        <v>312</v>
      </c>
      <c r="C450" s="40">
        <v>1</v>
      </c>
      <c r="D450" s="41" t="s">
        <v>12</v>
      </c>
      <c r="E450" s="42"/>
      <c r="F450" s="42">
        <f t="shared" ref="F450:F452" si="33">IF(C450="","",C450*E450)</f>
        <v>0</v>
      </c>
      <c r="G450" s="47"/>
      <c r="H450" s="47"/>
      <c r="I450" s="47"/>
      <c r="J450" s="47"/>
      <c r="K450" s="47"/>
      <c r="L450" s="47"/>
      <c r="M450" s="47"/>
      <c r="N450" s="47"/>
      <c r="O450" s="47"/>
      <c r="P450" s="47"/>
      <c r="Q450" s="47"/>
      <c r="R450" s="47"/>
      <c r="S450" s="47"/>
      <c r="T450" s="47"/>
      <c r="U450" s="47"/>
      <c r="V450" s="47"/>
      <c r="W450" s="47"/>
      <c r="X450" s="47"/>
      <c r="Y450" s="47"/>
      <c r="Z450" s="47"/>
    </row>
    <row r="451" spans="1:26" ht="15.75" customHeight="1" x14ac:dyDescent="0.25">
      <c r="A451" s="39">
        <v>6200000002</v>
      </c>
      <c r="B451" s="25" t="s">
        <v>313</v>
      </c>
      <c r="C451" s="40">
        <v>1</v>
      </c>
      <c r="D451" s="41" t="s">
        <v>12</v>
      </c>
      <c r="E451" s="42"/>
      <c r="F451" s="42">
        <f t="shared" si="33"/>
        <v>0</v>
      </c>
      <c r="G451" s="47"/>
      <c r="H451" s="47"/>
      <c r="I451" s="47"/>
      <c r="J451" s="47"/>
      <c r="K451" s="47"/>
      <c r="L451" s="47"/>
      <c r="M451" s="47"/>
      <c r="N451" s="47"/>
      <c r="O451" s="47"/>
      <c r="P451" s="47"/>
      <c r="Q451" s="47"/>
      <c r="R451" s="47"/>
      <c r="S451" s="47"/>
      <c r="T451" s="47"/>
      <c r="U451" s="47"/>
      <c r="V451" s="47"/>
      <c r="W451" s="47"/>
      <c r="X451" s="47"/>
      <c r="Y451" s="47"/>
      <c r="Z451" s="47"/>
    </row>
    <row r="452" spans="1:26" ht="15.75" customHeight="1" x14ac:dyDescent="0.25">
      <c r="A452" s="39">
        <v>6200000003</v>
      </c>
      <c r="B452" s="25" t="s">
        <v>314</v>
      </c>
      <c r="C452" s="40">
        <v>1</v>
      </c>
      <c r="D452" s="41" t="s">
        <v>12</v>
      </c>
      <c r="E452" s="42"/>
      <c r="F452" s="42">
        <f t="shared" si="33"/>
        <v>0</v>
      </c>
      <c r="G452" s="47"/>
      <c r="H452" s="47"/>
      <c r="I452" s="47"/>
      <c r="J452" s="47"/>
      <c r="K452" s="47"/>
      <c r="L452" s="47"/>
      <c r="M452" s="47"/>
      <c r="N452" s="47"/>
      <c r="O452" s="47"/>
      <c r="P452" s="47"/>
      <c r="Q452" s="47"/>
      <c r="R452" s="47"/>
      <c r="S452" s="47"/>
      <c r="T452" s="47"/>
      <c r="U452" s="47"/>
      <c r="V452" s="47"/>
      <c r="W452" s="47"/>
      <c r="X452" s="47"/>
      <c r="Y452" s="47"/>
      <c r="Z452" s="47"/>
    </row>
    <row r="453" spans="1:26" ht="15.75" customHeight="1" x14ac:dyDescent="0.25">
      <c r="A453" s="104"/>
      <c r="B453" s="81"/>
      <c r="C453" s="84"/>
      <c r="D453" s="84"/>
      <c r="E453" s="105"/>
      <c r="F453" s="105"/>
      <c r="G453" s="47"/>
      <c r="H453" s="47"/>
      <c r="I453" s="47"/>
      <c r="J453" s="47"/>
      <c r="K453" s="47"/>
      <c r="L453" s="47"/>
      <c r="M453" s="47"/>
      <c r="N453" s="47"/>
      <c r="O453" s="47"/>
      <c r="P453" s="47"/>
      <c r="Q453" s="47"/>
      <c r="R453" s="47"/>
      <c r="S453" s="47"/>
      <c r="T453" s="47"/>
      <c r="U453" s="47"/>
      <c r="V453" s="47"/>
      <c r="W453" s="47"/>
      <c r="X453" s="47"/>
      <c r="Y453" s="47"/>
      <c r="Z453" s="47"/>
    </row>
    <row r="454" spans="1:26" ht="15.75" customHeight="1" x14ac:dyDescent="0.25">
      <c r="A454" s="104"/>
      <c r="B454" s="81"/>
      <c r="C454" s="84"/>
      <c r="D454" s="84"/>
      <c r="E454" s="105"/>
      <c r="F454" s="105" t="str">
        <f>IF(C454="","",C454*E454)</f>
        <v/>
      </c>
      <c r="G454" s="47"/>
      <c r="H454" s="47"/>
      <c r="I454" s="47"/>
      <c r="J454" s="47"/>
      <c r="K454" s="47"/>
      <c r="L454" s="47"/>
      <c r="M454" s="47"/>
      <c r="N454" s="47"/>
      <c r="O454" s="47"/>
      <c r="P454" s="47"/>
      <c r="Q454" s="47"/>
      <c r="R454" s="47"/>
      <c r="S454" s="47"/>
      <c r="T454" s="47"/>
      <c r="U454" s="47"/>
      <c r="V454" s="47"/>
      <c r="W454" s="47"/>
      <c r="X454" s="47"/>
      <c r="Y454" s="47"/>
      <c r="Z454" s="47"/>
    </row>
    <row r="455" spans="1:26" ht="15.75" customHeight="1" x14ac:dyDescent="0.25">
      <c r="A455" s="106">
        <v>64</v>
      </c>
      <c r="B455" s="107" t="s">
        <v>315</v>
      </c>
      <c r="C455" s="108"/>
      <c r="D455" s="108"/>
      <c r="E455" s="109"/>
      <c r="F455" s="109">
        <f>SUM(F456:F459)</f>
        <v>6000</v>
      </c>
      <c r="G455" s="47"/>
      <c r="H455" s="47"/>
      <c r="I455" s="47"/>
      <c r="J455" s="47"/>
      <c r="K455" s="47"/>
      <c r="L455" s="47"/>
      <c r="M455" s="47"/>
      <c r="N455" s="47"/>
      <c r="O455" s="47"/>
      <c r="P455" s="47"/>
      <c r="Q455" s="47"/>
      <c r="R455" s="47"/>
      <c r="S455" s="47"/>
      <c r="T455" s="47"/>
      <c r="U455" s="47"/>
      <c r="V455" s="47"/>
      <c r="W455" s="47"/>
      <c r="X455" s="47"/>
      <c r="Y455" s="47"/>
      <c r="Z455" s="47"/>
    </row>
    <row r="456" spans="1:26" ht="15.75" customHeight="1" x14ac:dyDescent="0.25">
      <c r="A456" s="104">
        <v>640</v>
      </c>
      <c r="B456" s="81" t="s">
        <v>315</v>
      </c>
      <c r="C456" s="108"/>
      <c r="D456" s="108"/>
      <c r="E456" s="109"/>
      <c r="F456" s="109"/>
      <c r="G456" s="47"/>
      <c r="H456" s="47"/>
      <c r="I456" s="47"/>
      <c r="J456" s="47"/>
      <c r="K456" s="47"/>
      <c r="L456" s="47"/>
      <c r="M456" s="47"/>
      <c r="N456" s="47"/>
      <c r="O456" s="47"/>
      <c r="P456" s="47"/>
      <c r="Q456" s="47"/>
      <c r="R456" s="47"/>
      <c r="S456" s="47"/>
      <c r="T456" s="47"/>
      <c r="U456" s="47"/>
      <c r="V456" s="47"/>
      <c r="W456" s="47"/>
      <c r="X456" s="47"/>
      <c r="Y456" s="47"/>
      <c r="Z456" s="47"/>
    </row>
    <row r="457" spans="1:26" ht="15.75" customHeight="1" x14ac:dyDescent="0.25">
      <c r="A457" s="110">
        <v>6400000001</v>
      </c>
      <c r="B457" s="72" t="s">
        <v>316</v>
      </c>
      <c r="C457" s="74">
        <v>1</v>
      </c>
      <c r="D457" s="74" t="s">
        <v>317</v>
      </c>
      <c r="E457" s="75"/>
      <c r="F457" s="111">
        <v>6000</v>
      </c>
      <c r="G457" s="47"/>
      <c r="H457" s="67" t="s">
        <v>318</v>
      </c>
      <c r="J457" s="47"/>
      <c r="K457" s="47"/>
      <c r="L457" s="47"/>
      <c r="M457" s="47"/>
      <c r="N457" s="47"/>
      <c r="O457" s="47"/>
      <c r="P457" s="47"/>
      <c r="Q457" s="47"/>
      <c r="R457" s="47"/>
      <c r="S457" s="47"/>
      <c r="T457" s="47"/>
      <c r="U457" s="47"/>
      <c r="V457" s="47"/>
      <c r="W457" s="47"/>
      <c r="X457" s="47"/>
      <c r="Y457" s="47"/>
      <c r="Z457" s="47"/>
    </row>
    <row r="458" spans="1:26" ht="15.75" customHeight="1" x14ac:dyDescent="0.25">
      <c r="A458" s="24"/>
      <c r="B458" s="25"/>
      <c r="C458" s="45"/>
      <c r="D458" s="27"/>
      <c r="E458" s="28"/>
      <c r="F458" s="28" t="str">
        <f t="shared" ref="F458:F459" si="34">IF(C458="","",C458*E458)</f>
        <v/>
      </c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25">
      <c r="A459" s="24"/>
      <c r="B459" s="25"/>
      <c r="C459" s="45"/>
      <c r="D459" s="27"/>
      <c r="E459" s="28"/>
      <c r="F459" s="28" t="str">
        <f t="shared" si="34"/>
        <v/>
      </c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25">
      <c r="A460" s="19">
        <v>7</v>
      </c>
      <c r="B460" s="20" t="s">
        <v>319</v>
      </c>
      <c r="C460" s="44"/>
      <c r="D460" s="22"/>
      <c r="E460" s="23"/>
      <c r="F460" s="23">
        <f>SUM(F461:F549)/2</f>
        <v>1000</v>
      </c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25">
      <c r="A461" s="24"/>
      <c r="B461" s="25"/>
      <c r="C461" s="45"/>
      <c r="D461" s="27"/>
      <c r="E461" s="28"/>
      <c r="F461" s="28" t="str">
        <f t="shared" ref="F461:F462" si="35">IF(C461="","",C461*E461)</f>
        <v/>
      </c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25">
      <c r="A462" s="24"/>
      <c r="B462" s="25"/>
      <c r="C462" s="45"/>
      <c r="D462" s="27"/>
      <c r="E462" s="28"/>
      <c r="F462" s="28" t="str">
        <f t="shared" si="35"/>
        <v/>
      </c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25">
      <c r="A463" s="112">
        <v>71</v>
      </c>
      <c r="B463" s="56" t="s">
        <v>320</v>
      </c>
      <c r="C463" s="113"/>
      <c r="D463" s="114"/>
      <c r="E463" s="115"/>
      <c r="F463" s="115">
        <f>SUM(F464:F489)</f>
        <v>0</v>
      </c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25">
      <c r="A464" s="24">
        <v>711</v>
      </c>
      <c r="B464" s="25" t="s">
        <v>321</v>
      </c>
      <c r="C464" s="45"/>
      <c r="D464" s="27"/>
      <c r="E464" s="28"/>
      <c r="F464" s="28" t="str">
        <f t="shared" ref="F464:F489" si="36">IF(C464="","",C464*E464)</f>
        <v/>
      </c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25">
      <c r="A465" s="90">
        <v>7110000001</v>
      </c>
      <c r="B465" s="96" t="s">
        <v>322</v>
      </c>
      <c r="C465" s="92">
        <v>1</v>
      </c>
      <c r="D465" s="90" t="s">
        <v>317</v>
      </c>
      <c r="E465" s="94"/>
      <c r="F465" s="94">
        <f t="shared" si="36"/>
        <v>0</v>
      </c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25">
      <c r="A466" s="90">
        <v>7110000002</v>
      </c>
      <c r="B466" s="96" t="s">
        <v>323</v>
      </c>
      <c r="C466" s="92">
        <v>1</v>
      </c>
      <c r="D466" s="90" t="s">
        <v>317</v>
      </c>
      <c r="E466" s="94"/>
      <c r="F466" s="94">
        <f t="shared" si="36"/>
        <v>0</v>
      </c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25">
      <c r="A467" s="90">
        <v>712</v>
      </c>
      <c r="B467" s="91" t="s">
        <v>324</v>
      </c>
      <c r="C467" s="92"/>
      <c r="D467" s="93"/>
      <c r="E467" s="94"/>
      <c r="F467" s="94" t="str">
        <f t="shared" si="36"/>
        <v/>
      </c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25">
      <c r="A468" s="90">
        <v>7120000001</v>
      </c>
      <c r="B468" s="96" t="s">
        <v>325</v>
      </c>
      <c r="C468" s="92">
        <v>1</v>
      </c>
      <c r="D468" s="90" t="s">
        <v>317</v>
      </c>
      <c r="E468" s="94"/>
      <c r="F468" s="94">
        <f t="shared" si="36"/>
        <v>0</v>
      </c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25">
      <c r="A469" s="90">
        <f t="shared" ref="A469:A474" si="37">A468+1</f>
        <v>7120000002</v>
      </c>
      <c r="B469" s="96" t="s">
        <v>326</v>
      </c>
      <c r="C469" s="92">
        <v>1</v>
      </c>
      <c r="D469" s="90" t="s">
        <v>317</v>
      </c>
      <c r="E469" s="94"/>
      <c r="F469" s="94">
        <f t="shared" si="36"/>
        <v>0</v>
      </c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25">
      <c r="A470" s="90">
        <f t="shared" si="37"/>
        <v>7120000003</v>
      </c>
      <c r="B470" s="96" t="s">
        <v>327</v>
      </c>
      <c r="C470" s="92">
        <v>1</v>
      </c>
      <c r="D470" s="90" t="s">
        <v>317</v>
      </c>
      <c r="E470" s="94"/>
      <c r="F470" s="94">
        <f t="shared" si="36"/>
        <v>0</v>
      </c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25">
      <c r="A471" s="90">
        <f t="shared" si="37"/>
        <v>7120000004</v>
      </c>
      <c r="B471" s="96" t="s">
        <v>328</v>
      </c>
      <c r="C471" s="92">
        <v>1</v>
      </c>
      <c r="D471" s="90" t="s">
        <v>317</v>
      </c>
      <c r="E471" s="94"/>
      <c r="F471" s="94">
        <f t="shared" si="36"/>
        <v>0</v>
      </c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25">
      <c r="A472" s="90">
        <f t="shared" si="37"/>
        <v>7120000005</v>
      </c>
      <c r="B472" s="96" t="s">
        <v>329</v>
      </c>
      <c r="C472" s="92">
        <v>1</v>
      </c>
      <c r="D472" s="90" t="s">
        <v>12</v>
      </c>
      <c r="E472" s="94"/>
      <c r="F472" s="94">
        <f t="shared" si="36"/>
        <v>0</v>
      </c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25">
      <c r="A473" s="90">
        <f t="shared" si="37"/>
        <v>7120000006</v>
      </c>
      <c r="B473" s="96" t="s">
        <v>330</v>
      </c>
      <c r="C473" s="92">
        <v>5</v>
      </c>
      <c r="D473" s="90" t="s">
        <v>12</v>
      </c>
      <c r="E473" s="94"/>
      <c r="F473" s="94">
        <f t="shared" si="36"/>
        <v>0</v>
      </c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25">
      <c r="A474" s="90">
        <f t="shared" si="37"/>
        <v>7120000007</v>
      </c>
      <c r="B474" s="96" t="s">
        <v>331</v>
      </c>
      <c r="C474" s="92">
        <v>1</v>
      </c>
      <c r="D474" s="90" t="s">
        <v>12</v>
      </c>
      <c r="E474" s="94"/>
      <c r="F474" s="94">
        <f t="shared" si="36"/>
        <v>0</v>
      </c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25">
      <c r="A475" s="24">
        <v>713</v>
      </c>
      <c r="B475" s="25" t="s">
        <v>332</v>
      </c>
      <c r="C475" s="45"/>
      <c r="D475" s="27"/>
      <c r="E475" s="28"/>
      <c r="F475" s="28" t="str">
        <f t="shared" si="36"/>
        <v/>
      </c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25">
      <c r="A476" s="61">
        <v>7130000001</v>
      </c>
      <c r="B476" s="116" t="s">
        <v>333</v>
      </c>
      <c r="C476" s="117">
        <v>2</v>
      </c>
      <c r="D476" s="61" t="s">
        <v>12</v>
      </c>
      <c r="E476" s="66">
        <v>0</v>
      </c>
      <c r="F476" s="65">
        <f t="shared" si="36"/>
        <v>0</v>
      </c>
      <c r="G476" s="1"/>
      <c r="H476" s="67" t="s">
        <v>334</v>
      </c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25">
      <c r="A477" s="61">
        <v>7130000002</v>
      </c>
      <c r="B477" s="116" t="s">
        <v>335</v>
      </c>
      <c r="C477" s="117">
        <v>2</v>
      </c>
      <c r="D477" s="61" t="s">
        <v>12</v>
      </c>
      <c r="E477" s="65"/>
      <c r="F477" s="65">
        <f t="shared" si="36"/>
        <v>0</v>
      </c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25">
      <c r="A478" s="61">
        <v>7130000003</v>
      </c>
      <c r="B478" s="116" t="s">
        <v>336</v>
      </c>
      <c r="C478" s="117">
        <v>2</v>
      </c>
      <c r="D478" s="61" t="s">
        <v>337</v>
      </c>
      <c r="E478" s="66">
        <v>0</v>
      </c>
      <c r="F478" s="65">
        <f t="shared" si="36"/>
        <v>0</v>
      </c>
      <c r="G478" s="1"/>
      <c r="H478" s="67" t="s">
        <v>334</v>
      </c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25">
      <c r="A479" s="61">
        <v>7130000004</v>
      </c>
      <c r="B479" s="116" t="s">
        <v>338</v>
      </c>
      <c r="C479" s="117">
        <v>1</v>
      </c>
      <c r="D479" s="61" t="s">
        <v>337</v>
      </c>
      <c r="E479" s="66">
        <v>0</v>
      </c>
      <c r="F479" s="65">
        <f t="shared" si="36"/>
        <v>0</v>
      </c>
      <c r="G479" s="1"/>
      <c r="H479" s="67" t="s">
        <v>334</v>
      </c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25">
      <c r="A480" s="61">
        <v>7130000005</v>
      </c>
      <c r="B480" s="116" t="s">
        <v>339</v>
      </c>
      <c r="C480" s="117">
        <v>1</v>
      </c>
      <c r="D480" s="61" t="s">
        <v>337</v>
      </c>
      <c r="E480" s="66">
        <v>0</v>
      </c>
      <c r="F480" s="65">
        <f t="shared" si="36"/>
        <v>0</v>
      </c>
      <c r="G480" s="1"/>
      <c r="H480" s="67" t="s">
        <v>334</v>
      </c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25">
      <c r="A481" s="61">
        <v>7130000006</v>
      </c>
      <c r="B481" s="116" t="s">
        <v>340</v>
      </c>
      <c r="C481" s="117">
        <v>1</v>
      </c>
      <c r="D481" s="61" t="s">
        <v>337</v>
      </c>
      <c r="E481" s="65">
        <v>0</v>
      </c>
      <c r="F481" s="65">
        <f t="shared" si="36"/>
        <v>0</v>
      </c>
      <c r="G481" s="1"/>
      <c r="H481" s="67" t="s">
        <v>334</v>
      </c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25">
      <c r="A482" s="61">
        <v>7130000007</v>
      </c>
      <c r="B482" s="116" t="s">
        <v>341</v>
      </c>
      <c r="C482" s="117">
        <v>1</v>
      </c>
      <c r="D482" s="61" t="s">
        <v>337</v>
      </c>
      <c r="E482" s="65">
        <v>0</v>
      </c>
      <c r="F482" s="65">
        <f t="shared" si="36"/>
        <v>0</v>
      </c>
      <c r="G482" s="1"/>
      <c r="H482" s="67" t="s">
        <v>334</v>
      </c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25">
      <c r="A483" s="61">
        <v>7130000008</v>
      </c>
      <c r="B483" s="116" t="s">
        <v>342</v>
      </c>
      <c r="C483" s="117">
        <v>1</v>
      </c>
      <c r="D483" s="61" t="s">
        <v>337</v>
      </c>
      <c r="E483" s="65">
        <v>0</v>
      </c>
      <c r="F483" s="65">
        <f t="shared" si="36"/>
        <v>0</v>
      </c>
      <c r="G483" s="1"/>
      <c r="H483" s="67" t="s">
        <v>334</v>
      </c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25">
      <c r="A484" s="61">
        <v>7130000009</v>
      </c>
      <c r="B484" s="116" t="s">
        <v>343</v>
      </c>
      <c r="C484" s="117">
        <v>2</v>
      </c>
      <c r="D484" s="61" t="s">
        <v>337</v>
      </c>
      <c r="E484" s="65"/>
      <c r="F484" s="65">
        <f t="shared" si="36"/>
        <v>0</v>
      </c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25">
      <c r="A485" s="61">
        <v>7130000010</v>
      </c>
      <c r="B485" s="96" t="s">
        <v>344</v>
      </c>
      <c r="C485" s="117">
        <v>1</v>
      </c>
      <c r="D485" s="61" t="s">
        <v>337</v>
      </c>
      <c r="E485" s="66">
        <v>0</v>
      </c>
      <c r="F485" s="65">
        <f t="shared" si="36"/>
        <v>0</v>
      </c>
      <c r="G485" s="1"/>
      <c r="H485" s="67" t="s">
        <v>334</v>
      </c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25">
      <c r="A486" s="61">
        <v>7130000011</v>
      </c>
      <c r="B486" s="116" t="s">
        <v>345</v>
      </c>
      <c r="C486" s="117">
        <v>1</v>
      </c>
      <c r="D486" s="61" t="s">
        <v>337</v>
      </c>
      <c r="E486" s="65"/>
      <c r="F486" s="65">
        <f t="shared" si="36"/>
        <v>0</v>
      </c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25">
      <c r="A487" s="61">
        <v>7130000012</v>
      </c>
      <c r="B487" s="116" t="s">
        <v>346</v>
      </c>
      <c r="C487" s="117">
        <v>1</v>
      </c>
      <c r="D487" s="61" t="s">
        <v>337</v>
      </c>
      <c r="E487" s="65"/>
      <c r="F487" s="65">
        <f t="shared" si="36"/>
        <v>0</v>
      </c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25">
      <c r="A488" s="61">
        <v>7130000013</v>
      </c>
      <c r="B488" s="96" t="s">
        <v>347</v>
      </c>
      <c r="C488" s="63">
        <v>1</v>
      </c>
      <c r="D488" s="61" t="s">
        <v>12</v>
      </c>
      <c r="E488" s="65"/>
      <c r="F488" s="65">
        <f t="shared" si="36"/>
        <v>0</v>
      </c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25">
      <c r="A489" s="61">
        <v>7130000014</v>
      </c>
      <c r="B489" s="96" t="s">
        <v>348</v>
      </c>
      <c r="C489" s="63">
        <v>1</v>
      </c>
      <c r="D489" s="61" t="s">
        <v>317</v>
      </c>
      <c r="E489" s="65"/>
      <c r="F489" s="65">
        <f t="shared" si="36"/>
        <v>0</v>
      </c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25">
      <c r="A490" s="24"/>
      <c r="B490" s="25"/>
      <c r="C490" s="45"/>
      <c r="D490" s="27"/>
      <c r="E490" s="28"/>
      <c r="F490" s="28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25">
      <c r="A491" s="24"/>
      <c r="B491" s="25"/>
      <c r="C491" s="45"/>
      <c r="D491" s="27"/>
      <c r="E491" s="28"/>
      <c r="F491" s="28" t="str">
        <f>IF(C491="","",C491*E491)</f>
        <v/>
      </c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25">
      <c r="A492" s="29">
        <v>72</v>
      </c>
      <c r="B492" s="30" t="s">
        <v>349</v>
      </c>
      <c r="C492" s="46"/>
      <c r="D492" s="32"/>
      <c r="E492" s="33"/>
      <c r="F492" s="33">
        <f>SUM(F493:F518)</f>
        <v>0</v>
      </c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25">
      <c r="A493" s="50">
        <v>721</v>
      </c>
      <c r="B493" s="60" t="s">
        <v>350</v>
      </c>
      <c r="C493" s="52"/>
      <c r="D493" s="53"/>
      <c r="E493" s="54"/>
      <c r="F493" s="54" t="str">
        <f t="shared" ref="F493:F519" si="38">IF(C493="","",C493*E493)</f>
        <v/>
      </c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25">
      <c r="A494" s="50">
        <v>7210000001</v>
      </c>
      <c r="B494" s="118" t="s">
        <v>351</v>
      </c>
      <c r="C494" s="119">
        <v>1</v>
      </c>
      <c r="D494" s="50" t="s">
        <v>12</v>
      </c>
      <c r="E494" s="54"/>
      <c r="F494" s="54">
        <f t="shared" si="38"/>
        <v>0</v>
      </c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25">
      <c r="A495" s="50">
        <f t="shared" ref="A495:A500" si="39">A494+1</f>
        <v>7210000002</v>
      </c>
      <c r="B495" s="72" t="s">
        <v>352</v>
      </c>
      <c r="C495" s="119">
        <v>2</v>
      </c>
      <c r="D495" s="50" t="s">
        <v>12</v>
      </c>
      <c r="E495" s="54"/>
      <c r="F495" s="54">
        <f t="shared" si="38"/>
        <v>0</v>
      </c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25">
      <c r="A496" s="50">
        <f t="shared" si="39"/>
        <v>7210000003</v>
      </c>
      <c r="B496" s="72" t="s">
        <v>353</v>
      </c>
      <c r="C496" s="119">
        <v>2</v>
      </c>
      <c r="D496" s="50" t="s">
        <v>12</v>
      </c>
      <c r="E496" s="54"/>
      <c r="F496" s="54">
        <f t="shared" si="38"/>
        <v>0</v>
      </c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25">
      <c r="A497" s="50">
        <f t="shared" si="39"/>
        <v>7210000004</v>
      </c>
      <c r="B497" s="72" t="s">
        <v>354</v>
      </c>
      <c r="C497" s="119">
        <v>1</v>
      </c>
      <c r="D497" s="50" t="s">
        <v>12</v>
      </c>
      <c r="E497" s="54"/>
      <c r="F497" s="54">
        <f t="shared" si="38"/>
        <v>0</v>
      </c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25">
      <c r="A498" s="50">
        <f t="shared" si="39"/>
        <v>7210000005</v>
      </c>
      <c r="B498" s="72" t="s">
        <v>355</v>
      </c>
      <c r="C498" s="119">
        <v>1</v>
      </c>
      <c r="D498" s="50" t="s">
        <v>12</v>
      </c>
      <c r="E498" s="54"/>
      <c r="F498" s="54">
        <f t="shared" si="38"/>
        <v>0</v>
      </c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25">
      <c r="A499" s="50">
        <f t="shared" si="39"/>
        <v>7210000006</v>
      </c>
      <c r="B499" s="72" t="s">
        <v>356</v>
      </c>
      <c r="C499" s="119"/>
      <c r="D499" s="50" t="s">
        <v>27</v>
      </c>
      <c r="E499" s="54"/>
      <c r="F499" s="54" t="str">
        <f t="shared" si="38"/>
        <v/>
      </c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25">
      <c r="A500" s="50">
        <f t="shared" si="39"/>
        <v>7210000007</v>
      </c>
      <c r="B500" s="72" t="s">
        <v>357</v>
      </c>
      <c r="C500" s="119">
        <v>1</v>
      </c>
      <c r="D500" s="50" t="s">
        <v>12</v>
      </c>
      <c r="E500" s="54"/>
      <c r="F500" s="54">
        <f t="shared" si="38"/>
        <v>0</v>
      </c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25">
      <c r="A501" s="50">
        <v>722</v>
      </c>
      <c r="B501" s="60" t="s">
        <v>358</v>
      </c>
      <c r="C501" s="119"/>
      <c r="D501" s="50"/>
      <c r="E501" s="54"/>
      <c r="F501" s="54" t="str">
        <f t="shared" si="38"/>
        <v/>
      </c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25">
      <c r="A502" s="50">
        <v>7220000001</v>
      </c>
      <c r="B502" s="118" t="s">
        <v>359</v>
      </c>
      <c r="C502" s="119">
        <v>2</v>
      </c>
      <c r="D502" s="50" t="s">
        <v>12</v>
      </c>
      <c r="E502" s="54"/>
      <c r="F502" s="54">
        <f t="shared" si="38"/>
        <v>0</v>
      </c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25">
      <c r="A503" s="50">
        <v>7220000002</v>
      </c>
      <c r="B503" s="72" t="s">
        <v>360</v>
      </c>
      <c r="C503" s="119">
        <v>1</v>
      </c>
      <c r="D503" s="50" t="s">
        <v>12</v>
      </c>
      <c r="E503" s="54"/>
      <c r="F503" s="54">
        <f t="shared" si="38"/>
        <v>0</v>
      </c>
      <c r="G503" s="1"/>
      <c r="H503" s="120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25">
      <c r="A504" s="50">
        <v>723</v>
      </c>
      <c r="B504" s="60" t="s">
        <v>361</v>
      </c>
      <c r="C504" s="52"/>
      <c r="D504" s="53"/>
      <c r="E504" s="54"/>
      <c r="F504" s="54" t="str">
        <f t="shared" si="38"/>
        <v/>
      </c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25">
      <c r="A505" s="50">
        <v>7230000001</v>
      </c>
      <c r="B505" s="118" t="s">
        <v>362</v>
      </c>
      <c r="C505" s="119">
        <v>1</v>
      </c>
      <c r="D505" s="50" t="s">
        <v>12</v>
      </c>
      <c r="E505" s="54"/>
      <c r="F505" s="54">
        <f t="shared" si="38"/>
        <v>0</v>
      </c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25">
      <c r="A506" s="50">
        <f t="shared" ref="A506:A511" si="40">A505+1</f>
        <v>7230000002</v>
      </c>
      <c r="B506" s="118" t="s">
        <v>363</v>
      </c>
      <c r="C506" s="119">
        <v>1</v>
      </c>
      <c r="D506" s="50" t="s">
        <v>12</v>
      </c>
      <c r="E506" s="54"/>
      <c r="F506" s="54">
        <f t="shared" si="38"/>
        <v>0</v>
      </c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25">
      <c r="A507" s="50">
        <f t="shared" si="40"/>
        <v>7230000003</v>
      </c>
      <c r="B507" s="118" t="s">
        <v>364</v>
      </c>
      <c r="C507" s="119">
        <v>1</v>
      </c>
      <c r="D507" s="50" t="s">
        <v>12</v>
      </c>
      <c r="E507" s="54"/>
      <c r="F507" s="54">
        <f t="shared" si="38"/>
        <v>0</v>
      </c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25">
      <c r="A508" s="50">
        <f t="shared" si="40"/>
        <v>7230000004</v>
      </c>
      <c r="B508" s="118" t="s">
        <v>365</v>
      </c>
      <c r="C508" s="119">
        <v>1</v>
      </c>
      <c r="D508" s="50" t="s">
        <v>12</v>
      </c>
      <c r="E508" s="54"/>
      <c r="F508" s="54">
        <f t="shared" si="38"/>
        <v>0</v>
      </c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25">
      <c r="A509" s="50">
        <f t="shared" si="40"/>
        <v>7230000005</v>
      </c>
      <c r="B509" s="118" t="s">
        <v>366</v>
      </c>
      <c r="C509" s="119">
        <v>1</v>
      </c>
      <c r="D509" s="50" t="s">
        <v>12</v>
      </c>
      <c r="E509" s="54"/>
      <c r="F509" s="54">
        <f t="shared" si="38"/>
        <v>0</v>
      </c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25">
      <c r="A510" s="50">
        <f t="shared" si="40"/>
        <v>7230000006</v>
      </c>
      <c r="B510" s="118" t="s">
        <v>367</v>
      </c>
      <c r="C510" s="119">
        <v>1</v>
      </c>
      <c r="D510" s="50" t="s">
        <v>12</v>
      </c>
      <c r="E510" s="54"/>
      <c r="F510" s="54">
        <f t="shared" si="38"/>
        <v>0</v>
      </c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25">
      <c r="A511" s="50">
        <f t="shared" si="40"/>
        <v>7230000007</v>
      </c>
      <c r="B511" s="118" t="s">
        <v>368</v>
      </c>
      <c r="C511" s="119">
        <v>1</v>
      </c>
      <c r="D511" s="50" t="s">
        <v>12</v>
      </c>
      <c r="E511" s="50"/>
      <c r="F511" s="54">
        <f t="shared" si="38"/>
        <v>0</v>
      </c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25">
      <c r="A512" s="50">
        <v>724</v>
      </c>
      <c r="B512" s="60" t="s">
        <v>369</v>
      </c>
      <c r="C512" s="52"/>
      <c r="D512" s="53"/>
      <c r="E512" s="54"/>
      <c r="F512" s="54" t="str">
        <f t="shared" si="38"/>
        <v/>
      </c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25">
      <c r="A513" s="50">
        <v>7240000001</v>
      </c>
      <c r="B513" s="121" t="s">
        <v>370</v>
      </c>
      <c r="C513" s="119">
        <v>1</v>
      </c>
      <c r="D513" s="50" t="s">
        <v>12</v>
      </c>
      <c r="E513" s="54"/>
      <c r="F513" s="54">
        <f t="shared" si="38"/>
        <v>0</v>
      </c>
      <c r="G513" s="122"/>
      <c r="H513" s="122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25">
      <c r="A514" s="50">
        <f>A513+1</f>
        <v>7240000002</v>
      </c>
      <c r="B514" s="121" t="s">
        <v>371</v>
      </c>
      <c r="C514" s="50">
        <v>1</v>
      </c>
      <c r="D514" s="50" t="s">
        <v>12</v>
      </c>
      <c r="E514" s="50"/>
      <c r="F514" s="54">
        <f t="shared" si="38"/>
        <v>0</v>
      </c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25">
      <c r="A515" s="50">
        <v>725</v>
      </c>
      <c r="B515" s="60" t="s">
        <v>372</v>
      </c>
      <c r="C515" s="52">
        <v>1</v>
      </c>
      <c r="D515" s="53" t="s">
        <v>12</v>
      </c>
      <c r="E515" s="54"/>
      <c r="F515" s="54">
        <f t="shared" si="38"/>
        <v>0</v>
      </c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25">
      <c r="A516" s="50">
        <v>7250000001</v>
      </c>
      <c r="B516" s="121" t="s">
        <v>373</v>
      </c>
      <c r="C516" s="52"/>
      <c r="D516" s="50" t="s">
        <v>12</v>
      </c>
      <c r="E516" s="54"/>
      <c r="F516" s="54" t="str">
        <f t="shared" si="38"/>
        <v/>
      </c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25">
      <c r="A517" s="50">
        <v>7260000001</v>
      </c>
      <c r="B517" s="72" t="s">
        <v>374</v>
      </c>
      <c r="C517" s="52">
        <v>1</v>
      </c>
      <c r="D517" s="50" t="s">
        <v>12</v>
      </c>
      <c r="E517" s="54"/>
      <c r="F517" s="54">
        <f t="shared" si="38"/>
        <v>0</v>
      </c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25">
      <c r="A518" s="24"/>
      <c r="B518" s="25"/>
      <c r="C518" s="45"/>
      <c r="D518" s="27"/>
      <c r="E518" s="28"/>
      <c r="F518" s="28" t="str">
        <f t="shared" si="38"/>
        <v/>
      </c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25">
      <c r="A519" s="24"/>
      <c r="B519" s="25"/>
      <c r="C519" s="45"/>
      <c r="D519" s="27"/>
      <c r="E519" s="28"/>
      <c r="F519" s="28" t="str">
        <f t="shared" si="38"/>
        <v/>
      </c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25">
      <c r="A520" s="29">
        <v>74</v>
      </c>
      <c r="B520" s="30" t="s">
        <v>375</v>
      </c>
      <c r="C520" s="46"/>
      <c r="D520" s="32"/>
      <c r="E520" s="33"/>
      <c r="F520" s="33">
        <f>SUM(F521:F545)</f>
        <v>0</v>
      </c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25">
      <c r="A521" s="61">
        <v>741</v>
      </c>
      <c r="B521" s="62" t="s">
        <v>376</v>
      </c>
      <c r="C521" s="63"/>
      <c r="D521" s="64"/>
      <c r="E521" s="65"/>
      <c r="F521" s="65" t="str">
        <f t="shared" ref="F521:F545" si="41">IF(C521="","",C521*E521)</f>
        <v/>
      </c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25">
      <c r="A522" s="61">
        <v>7410000001</v>
      </c>
      <c r="B522" s="96" t="s">
        <v>377</v>
      </c>
      <c r="C522" s="117">
        <v>1</v>
      </c>
      <c r="D522" s="61" t="s">
        <v>378</v>
      </c>
      <c r="E522" s="65"/>
      <c r="F522" s="65">
        <f t="shared" si="41"/>
        <v>0</v>
      </c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25">
      <c r="A523" s="61">
        <v>742</v>
      </c>
      <c r="B523" s="62" t="s">
        <v>379</v>
      </c>
      <c r="C523" s="63"/>
      <c r="D523" s="64"/>
      <c r="E523" s="65"/>
      <c r="F523" s="65" t="str">
        <f t="shared" si="41"/>
        <v/>
      </c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25">
      <c r="A524" s="61">
        <v>7420000001</v>
      </c>
      <c r="B524" s="62" t="s">
        <v>379</v>
      </c>
      <c r="C524" s="63">
        <v>1</v>
      </c>
      <c r="D524" s="64" t="s">
        <v>317</v>
      </c>
      <c r="E524" s="65"/>
      <c r="F524" s="65">
        <f t="shared" si="41"/>
        <v>0</v>
      </c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25">
      <c r="A525" s="61">
        <v>743</v>
      </c>
      <c r="B525" s="62" t="s">
        <v>380</v>
      </c>
      <c r="C525" s="63"/>
      <c r="D525" s="64"/>
      <c r="E525" s="65"/>
      <c r="F525" s="65" t="str">
        <f t="shared" si="41"/>
        <v/>
      </c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25">
      <c r="A526" s="61">
        <v>7430000001</v>
      </c>
      <c r="B526" s="96" t="s">
        <v>381</v>
      </c>
      <c r="C526" s="117">
        <v>1</v>
      </c>
      <c r="D526" s="61" t="s">
        <v>378</v>
      </c>
      <c r="E526" s="65"/>
      <c r="F526" s="65">
        <f t="shared" si="41"/>
        <v>0</v>
      </c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25">
      <c r="A527" s="61">
        <v>7430000002</v>
      </c>
      <c r="B527" s="96" t="s">
        <v>382</v>
      </c>
      <c r="C527" s="63">
        <v>1</v>
      </c>
      <c r="D527" s="64" t="s">
        <v>317</v>
      </c>
      <c r="E527" s="65"/>
      <c r="F527" s="65">
        <f t="shared" si="41"/>
        <v>0</v>
      </c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25">
      <c r="A528" s="61">
        <v>744</v>
      </c>
      <c r="B528" s="62" t="s">
        <v>383</v>
      </c>
      <c r="C528" s="63"/>
      <c r="D528" s="64"/>
      <c r="E528" s="65"/>
      <c r="F528" s="65" t="str">
        <f t="shared" si="41"/>
        <v/>
      </c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25">
      <c r="A529" s="61">
        <v>7440000001</v>
      </c>
      <c r="B529" s="123" t="s">
        <v>384</v>
      </c>
      <c r="C529" s="117">
        <v>1</v>
      </c>
      <c r="D529" s="61" t="s">
        <v>317</v>
      </c>
      <c r="E529" s="65"/>
      <c r="F529" s="65">
        <f t="shared" si="41"/>
        <v>0</v>
      </c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25">
      <c r="A530" s="61">
        <f t="shared" ref="A530:A533" si="42">A529+1</f>
        <v>7440000002</v>
      </c>
      <c r="B530" s="123" t="s">
        <v>385</v>
      </c>
      <c r="C530" s="117">
        <v>1</v>
      </c>
      <c r="D530" s="61" t="s">
        <v>317</v>
      </c>
      <c r="E530" s="65"/>
      <c r="F530" s="65">
        <f t="shared" si="41"/>
        <v>0</v>
      </c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25">
      <c r="A531" s="61">
        <f t="shared" si="42"/>
        <v>7440000003</v>
      </c>
      <c r="B531" s="123" t="s">
        <v>386</v>
      </c>
      <c r="C531" s="117">
        <v>5</v>
      </c>
      <c r="D531" s="61" t="s">
        <v>337</v>
      </c>
      <c r="E531" s="65"/>
      <c r="F531" s="65">
        <f t="shared" si="41"/>
        <v>0</v>
      </c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25">
      <c r="A532" s="61">
        <f t="shared" si="42"/>
        <v>7440000004</v>
      </c>
      <c r="B532" s="123" t="s">
        <v>387</v>
      </c>
      <c r="C532" s="117">
        <v>1</v>
      </c>
      <c r="D532" s="61" t="s">
        <v>317</v>
      </c>
      <c r="E532" s="65"/>
      <c r="F532" s="65">
        <f t="shared" si="41"/>
        <v>0</v>
      </c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25">
      <c r="A533" s="61">
        <f t="shared" si="42"/>
        <v>7440000005</v>
      </c>
      <c r="B533" s="123" t="s">
        <v>388</v>
      </c>
      <c r="C533" s="117">
        <v>1</v>
      </c>
      <c r="D533" s="61" t="s">
        <v>317</v>
      </c>
      <c r="E533" s="65"/>
      <c r="F533" s="65">
        <f t="shared" si="41"/>
        <v>0</v>
      </c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25">
      <c r="A534" s="61">
        <v>745</v>
      </c>
      <c r="B534" s="62" t="s">
        <v>389</v>
      </c>
      <c r="C534" s="63"/>
      <c r="D534" s="64"/>
      <c r="E534" s="65"/>
      <c r="F534" s="65" t="str">
        <f t="shared" si="41"/>
        <v/>
      </c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25">
      <c r="A535" s="61">
        <v>7450000001</v>
      </c>
      <c r="B535" s="103" t="s">
        <v>390</v>
      </c>
      <c r="C535" s="117">
        <v>1</v>
      </c>
      <c r="D535" s="61" t="s">
        <v>337</v>
      </c>
      <c r="E535" s="42"/>
      <c r="F535" s="65">
        <f t="shared" si="41"/>
        <v>0</v>
      </c>
      <c r="G535" s="1"/>
      <c r="H535" s="120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25">
      <c r="A536" s="61">
        <f t="shared" ref="A536:A540" si="43">A535+1</f>
        <v>7450000002</v>
      </c>
      <c r="B536" s="96" t="s">
        <v>391</v>
      </c>
      <c r="C536" s="117">
        <v>4</v>
      </c>
      <c r="D536" s="61" t="s">
        <v>337</v>
      </c>
      <c r="E536" s="65"/>
      <c r="F536" s="65">
        <f t="shared" si="41"/>
        <v>0</v>
      </c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25">
      <c r="A537" s="61">
        <f t="shared" si="43"/>
        <v>7450000003</v>
      </c>
      <c r="B537" s="96" t="s">
        <v>392</v>
      </c>
      <c r="C537" s="117">
        <v>1</v>
      </c>
      <c r="D537" s="61" t="s">
        <v>317</v>
      </c>
      <c r="E537" s="65"/>
      <c r="F537" s="65">
        <f t="shared" si="41"/>
        <v>0</v>
      </c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25">
      <c r="A538" s="61">
        <f t="shared" si="43"/>
        <v>7450000004</v>
      </c>
      <c r="B538" s="96" t="s">
        <v>393</v>
      </c>
      <c r="C538" s="117">
        <v>1</v>
      </c>
      <c r="D538" s="61" t="s">
        <v>317</v>
      </c>
      <c r="E538" s="65"/>
      <c r="F538" s="65">
        <f t="shared" si="41"/>
        <v>0</v>
      </c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25">
      <c r="A539" s="61">
        <f t="shared" si="43"/>
        <v>7450000005</v>
      </c>
      <c r="B539" s="96" t="s">
        <v>394</v>
      </c>
      <c r="C539" s="117">
        <v>1</v>
      </c>
      <c r="D539" s="61" t="s">
        <v>317</v>
      </c>
      <c r="E539" s="65"/>
      <c r="F539" s="65">
        <f t="shared" si="41"/>
        <v>0</v>
      </c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25">
      <c r="A540" s="61">
        <f t="shared" si="43"/>
        <v>7450000006</v>
      </c>
      <c r="B540" s="96" t="s">
        <v>395</v>
      </c>
      <c r="C540" s="117">
        <v>1</v>
      </c>
      <c r="D540" s="61" t="s">
        <v>12</v>
      </c>
      <c r="E540" s="65"/>
      <c r="F540" s="65">
        <f t="shared" si="41"/>
        <v>0</v>
      </c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25">
      <c r="A541" s="124" t="s">
        <v>396</v>
      </c>
      <c r="B541" s="62" t="s">
        <v>397</v>
      </c>
      <c r="C541" s="63"/>
      <c r="D541" s="64"/>
      <c r="E541" s="65"/>
      <c r="F541" s="65" t="str">
        <f t="shared" si="41"/>
        <v/>
      </c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25">
      <c r="A542" s="61">
        <v>7460000001</v>
      </c>
      <c r="B542" s="96" t="s">
        <v>398</v>
      </c>
      <c r="C542" s="117">
        <v>1</v>
      </c>
      <c r="D542" s="61" t="s">
        <v>12</v>
      </c>
      <c r="E542" s="65"/>
      <c r="F542" s="65">
        <f t="shared" si="41"/>
        <v>0</v>
      </c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25">
      <c r="A543" s="61">
        <v>7460000002</v>
      </c>
      <c r="B543" s="96" t="s">
        <v>399</v>
      </c>
      <c r="C543" s="117">
        <v>1</v>
      </c>
      <c r="D543" s="61" t="s">
        <v>12</v>
      </c>
      <c r="E543" s="65"/>
      <c r="F543" s="65">
        <f t="shared" si="41"/>
        <v>0</v>
      </c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25">
      <c r="A544" s="124">
        <v>747</v>
      </c>
      <c r="B544" s="96" t="s">
        <v>400</v>
      </c>
      <c r="C544" s="63"/>
      <c r="D544" s="64"/>
      <c r="E544" s="65"/>
      <c r="F544" s="65" t="str">
        <f t="shared" si="41"/>
        <v/>
      </c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25">
      <c r="A545" s="61">
        <v>7470000001</v>
      </c>
      <c r="B545" s="96" t="s">
        <v>400</v>
      </c>
      <c r="C545" s="63">
        <v>1</v>
      </c>
      <c r="D545" s="64" t="s">
        <v>317</v>
      </c>
      <c r="E545" s="65"/>
      <c r="F545" s="65">
        <f t="shared" si="41"/>
        <v>0</v>
      </c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25">
      <c r="A546" s="125"/>
      <c r="B546" s="126"/>
      <c r="C546" s="45"/>
      <c r="D546" s="27"/>
      <c r="E546" s="28"/>
      <c r="F546" s="28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25">
      <c r="A547" s="24"/>
      <c r="B547" s="25"/>
      <c r="C547" s="45"/>
      <c r="D547" s="27"/>
      <c r="E547" s="28"/>
      <c r="F547" s="28" t="str">
        <f>IF(C547="","",C547*E547)</f>
        <v/>
      </c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25">
      <c r="A548" s="29">
        <v>75</v>
      </c>
      <c r="B548" s="30" t="s">
        <v>401</v>
      </c>
      <c r="C548" s="127">
        <v>1</v>
      </c>
      <c r="D548" s="128" t="s">
        <v>317</v>
      </c>
      <c r="E548" s="129">
        <v>2000</v>
      </c>
      <c r="F548" s="129">
        <f>C548*E548</f>
        <v>2000</v>
      </c>
      <c r="G548" s="1"/>
      <c r="H548" s="67" t="s">
        <v>402</v>
      </c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25">
      <c r="A549" s="24"/>
      <c r="B549" s="24"/>
      <c r="C549" s="45"/>
      <c r="D549" s="27"/>
      <c r="E549" s="28"/>
      <c r="F549" s="28" t="str">
        <f>IF(C549="","",C549*E549)</f>
        <v/>
      </c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25">
      <c r="A550" s="130" t="s">
        <v>403</v>
      </c>
      <c r="B550" s="131"/>
      <c r="C550" s="132"/>
      <c r="D550" s="133"/>
      <c r="E550" s="134"/>
      <c r="F550" s="134">
        <f>SUM(F12:F549)/3</f>
        <v>7878</v>
      </c>
      <c r="G550" s="1"/>
      <c r="H550" s="1"/>
      <c r="I550" s="1"/>
      <c r="J550" s="1"/>
      <c r="K550" s="1"/>
      <c r="L550" s="1"/>
      <c r="M550" s="1"/>
      <c r="N550" s="135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25">
      <c r="A551" s="136" t="s">
        <v>404</v>
      </c>
      <c r="B551" s="137"/>
      <c r="C551" s="138"/>
      <c r="D551" s="139"/>
      <c r="E551" s="140"/>
      <c r="F551" s="141">
        <f>F552-F550</f>
        <v>1575.6000000000004</v>
      </c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25">
      <c r="A552" s="130" t="s">
        <v>405</v>
      </c>
      <c r="B552" s="131"/>
      <c r="C552" s="132"/>
      <c r="D552" s="133"/>
      <c r="E552" s="134"/>
      <c r="F552" s="23">
        <f>F550*1.2</f>
        <v>9453.6</v>
      </c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25">
      <c r="A553" s="1"/>
      <c r="B553" s="2"/>
      <c r="C553" s="3"/>
      <c r="D553" s="4"/>
      <c r="E553" s="5"/>
      <c r="F553" s="5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25">
      <c r="A554" s="1"/>
      <c r="B554" s="2"/>
      <c r="C554" s="3"/>
      <c r="D554" s="4"/>
      <c r="E554" s="5"/>
      <c r="F554" s="5"/>
      <c r="G554" s="1"/>
      <c r="H554" s="1"/>
      <c r="I554" s="1"/>
      <c r="J554" s="1"/>
      <c r="K554" s="1"/>
      <c r="L554" s="1"/>
      <c r="M554" s="1"/>
      <c r="N554" s="1"/>
      <c r="O554" s="5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25">
      <c r="A555" s="142"/>
      <c r="B555" s="135"/>
      <c r="C555" s="1"/>
      <c r="D555" s="143"/>
      <c r="E555" s="144"/>
      <c r="F555" s="144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25">
      <c r="A556" s="145"/>
      <c r="B556" s="146"/>
      <c r="C556" s="1"/>
      <c r="D556" s="143"/>
      <c r="E556" s="144"/>
      <c r="F556" s="144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25">
      <c r="A557" s="147"/>
      <c r="B557" s="146"/>
      <c r="C557" s="1"/>
      <c r="D557" s="4"/>
      <c r="E557" s="5"/>
      <c r="F557" s="5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25">
      <c r="A558" s="147"/>
      <c r="B558" s="146"/>
      <c r="C558" s="1"/>
      <c r="D558" s="4"/>
      <c r="E558" s="5"/>
      <c r="F558" s="5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25">
      <c r="A559" s="147"/>
      <c r="B559" s="146"/>
      <c r="C559" s="1"/>
      <c r="D559" s="4"/>
      <c r="E559" s="5"/>
      <c r="F559" s="5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25">
      <c r="A560" s="147"/>
      <c r="B560" s="146"/>
      <c r="C560" s="1"/>
      <c r="D560" s="4"/>
      <c r="E560" s="5"/>
      <c r="F560" s="5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25">
      <c r="A561" s="147"/>
      <c r="B561" s="148"/>
      <c r="C561" s="149"/>
      <c r="D561" s="4"/>
      <c r="E561" s="5"/>
      <c r="F561" s="5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25">
      <c r="A562" s="1"/>
      <c r="B562" s="150"/>
      <c r="C562" s="150"/>
      <c r="D562" s="4"/>
      <c r="E562" s="5"/>
      <c r="F562" s="5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25">
      <c r="A563" s="1"/>
      <c r="B563" s="2"/>
      <c r="C563" s="3"/>
      <c r="D563" s="4"/>
      <c r="E563" s="5"/>
      <c r="F563" s="5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25">
      <c r="A564" s="1"/>
      <c r="B564" s="2"/>
      <c r="C564" s="3"/>
      <c r="D564" s="4"/>
      <c r="E564" s="5"/>
      <c r="F564" s="5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25">
      <c r="A565" s="1"/>
      <c r="B565" s="2"/>
      <c r="C565" s="3"/>
      <c r="D565" s="4"/>
      <c r="E565" s="5"/>
      <c r="F565" s="5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25">
      <c r="A566" s="1"/>
      <c r="B566" s="2"/>
      <c r="C566" s="3"/>
      <c r="D566" s="4"/>
      <c r="E566" s="5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25">
      <c r="A567" s="1"/>
      <c r="B567" s="2"/>
      <c r="C567" s="3"/>
      <c r="D567" s="4"/>
      <c r="E567" s="5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25">
      <c r="A568" s="1"/>
      <c r="B568" s="2"/>
      <c r="C568" s="3"/>
      <c r="D568" s="4"/>
      <c r="E568" s="5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25">
      <c r="A569" s="1"/>
      <c r="B569" s="2"/>
      <c r="C569" s="3"/>
      <c r="D569" s="4"/>
      <c r="E569" s="5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25">
      <c r="A570" s="1"/>
      <c r="B570" s="2"/>
      <c r="C570" s="3"/>
      <c r="D570" s="4"/>
      <c r="E570" s="5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25">
      <c r="A571" s="1"/>
      <c r="B571" s="2"/>
      <c r="C571" s="3"/>
      <c r="D571" s="4"/>
      <c r="E571" s="5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25">
      <c r="A572" s="1"/>
      <c r="B572" s="2"/>
      <c r="C572" s="3"/>
      <c r="D572" s="4"/>
      <c r="E572" s="5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25">
      <c r="A573" s="1"/>
      <c r="B573" s="2"/>
      <c r="C573" s="3"/>
      <c r="D573" s="4"/>
      <c r="E573" s="5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25">
      <c r="A574" s="1"/>
      <c r="B574" s="2"/>
      <c r="C574" s="3"/>
      <c r="D574" s="4"/>
      <c r="E574" s="5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25">
      <c r="A575" s="1"/>
      <c r="B575" s="2"/>
      <c r="C575" s="3"/>
      <c r="D575" s="4"/>
      <c r="E575" s="5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25">
      <c r="A576" s="1"/>
      <c r="B576" s="2"/>
      <c r="C576" s="3"/>
      <c r="D576" s="4"/>
      <c r="E576" s="5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25">
      <c r="A577" s="1"/>
      <c r="B577" s="2"/>
      <c r="C577" s="3"/>
      <c r="D577" s="4"/>
      <c r="E577" s="5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25">
      <c r="A578" s="1"/>
      <c r="B578" s="2"/>
      <c r="C578" s="3"/>
      <c r="D578" s="4"/>
      <c r="E578" s="5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25">
      <c r="A579" s="1"/>
      <c r="B579" s="2"/>
      <c r="C579" s="3"/>
      <c r="D579" s="4"/>
      <c r="E579" s="5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25">
      <c r="A580" s="1"/>
      <c r="B580" s="2"/>
      <c r="C580" s="3"/>
      <c r="D580" s="4"/>
      <c r="E580" s="5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25">
      <c r="A581" s="1"/>
      <c r="B581" s="2"/>
      <c r="C581" s="3"/>
      <c r="D581" s="4"/>
      <c r="E581" s="5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25">
      <c r="A582" s="1"/>
      <c r="B582" s="2"/>
      <c r="C582" s="3"/>
      <c r="D582" s="4"/>
      <c r="E582" s="5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25">
      <c r="A583" s="1"/>
      <c r="B583" s="2"/>
      <c r="C583" s="3"/>
      <c r="D583" s="4"/>
      <c r="E583" s="5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25">
      <c r="A584" s="1"/>
      <c r="B584" s="2"/>
      <c r="C584" s="3"/>
      <c r="D584" s="4"/>
      <c r="E584" s="5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25">
      <c r="A585" s="1"/>
      <c r="B585" s="2"/>
      <c r="C585" s="3"/>
      <c r="D585" s="4"/>
      <c r="E585" s="5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25">
      <c r="A586" s="1"/>
      <c r="B586" s="2"/>
      <c r="C586" s="3"/>
      <c r="D586" s="4"/>
      <c r="E586" s="5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25">
      <c r="A587" s="1"/>
      <c r="B587" s="2"/>
      <c r="C587" s="3"/>
      <c r="D587" s="4"/>
      <c r="E587" s="5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25">
      <c r="A588" s="1"/>
      <c r="B588" s="2"/>
      <c r="C588" s="3"/>
      <c r="D588" s="4"/>
      <c r="E588" s="5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25">
      <c r="A589" s="1"/>
      <c r="B589" s="2"/>
      <c r="C589" s="3"/>
      <c r="D589" s="4"/>
      <c r="E589" s="5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25">
      <c r="A590" s="1"/>
      <c r="B590" s="2"/>
      <c r="C590" s="3"/>
      <c r="D590" s="4"/>
      <c r="E590" s="5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25">
      <c r="A591" s="1"/>
      <c r="B591" s="2"/>
      <c r="C591" s="3"/>
      <c r="D591" s="4"/>
      <c r="E591" s="5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25">
      <c r="A592" s="1"/>
      <c r="B592" s="2"/>
      <c r="C592" s="3"/>
      <c r="D592" s="4"/>
      <c r="E592" s="5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25">
      <c r="A593" s="1"/>
      <c r="B593" s="2"/>
      <c r="C593" s="3"/>
      <c r="D593" s="4"/>
      <c r="E593" s="5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25">
      <c r="A594" s="1"/>
      <c r="B594" s="2"/>
      <c r="C594" s="3"/>
      <c r="D594" s="4"/>
      <c r="E594" s="5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25">
      <c r="A595" s="1"/>
      <c r="B595" s="2"/>
      <c r="C595" s="3"/>
      <c r="D595" s="4"/>
      <c r="E595" s="5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25">
      <c r="A596" s="1"/>
      <c r="B596" s="2"/>
      <c r="C596" s="3"/>
      <c r="D596" s="4"/>
      <c r="E596" s="5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25">
      <c r="A597" s="1"/>
      <c r="B597" s="2"/>
      <c r="C597" s="3"/>
      <c r="D597" s="4"/>
      <c r="E597" s="5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25">
      <c r="A598" s="1"/>
      <c r="B598" s="2"/>
      <c r="C598" s="3"/>
      <c r="D598" s="4"/>
      <c r="E598" s="5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25">
      <c r="A599" s="1"/>
      <c r="B599" s="2"/>
      <c r="C599" s="3"/>
      <c r="D599" s="4"/>
      <c r="E599" s="5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25">
      <c r="A600" s="1"/>
      <c r="B600" s="2"/>
      <c r="C600" s="3"/>
      <c r="D600" s="4"/>
      <c r="E600" s="5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25">
      <c r="A601" s="1"/>
      <c r="B601" s="2"/>
      <c r="C601" s="3"/>
      <c r="D601" s="4"/>
      <c r="E601" s="5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25">
      <c r="A602" s="1"/>
      <c r="B602" s="2"/>
      <c r="C602" s="3"/>
      <c r="D602" s="4"/>
      <c r="E602" s="5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25">
      <c r="A603" s="1"/>
      <c r="B603" s="2"/>
      <c r="C603" s="3"/>
      <c r="D603" s="4"/>
      <c r="E603" s="5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25">
      <c r="A604" s="1"/>
      <c r="B604" s="2"/>
      <c r="C604" s="3"/>
      <c r="D604" s="4"/>
      <c r="E604" s="5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25">
      <c r="A605" s="1"/>
      <c r="B605" s="2"/>
      <c r="C605" s="3"/>
      <c r="D605" s="4"/>
      <c r="E605" s="5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25">
      <c r="A606" s="1"/>
      <c r="B606" s="2"/>
      <c r="C606" s="3"/>
      <c r="D606" s="4"/>
      <c r="E606" s="5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25">
      <c r="A607" s="1"/>
      <c r="B607" s="2"/>
      <c r="C607" s="3"/>
      <c r="D607" s="4"/>
      <c r="E607" s="5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25">
      <c r="A608" s="1"/>
      <c r="B608" s="2"/>
      <c r="C608" s="3"/>
      <c r="D608" s="4"/>
      <c r="E608" s="5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25">
      <c r="A609" s="1"/>
      <c r="B609" s="2"/>
      <c r="C609" s="3"/>
      <c r="D609" s="4"/>
      <c r="E609" s="5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25">
      <c r="A610" s="1"/>
      <c r="B610" s="2"/>
      <c r="C610" s="3"/>
      <c r="D610" s="4"/>
      <c r="E610" s="5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25">
      <c r="A611" s="1"/>
      <c r="B611" s="2"/>
      <c r="C611" s="3"/>
      <c r="D611" s="4"/>
      <c r="E611" s="5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25">
      <c r="A612" s="1"/>
      <c r="B612" s="2"/>
      <c r="C612" s="3"/>
      <c r="D612" s="4"/>
      <c r="E612" s="5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25">
      <c r="A613" s="1"/>
      <c r="B613" s="2"/>
      <c r="C613" s="3"/>
      <c r="D613" s="4"/>
      <c r="E613" s="5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25">
      <c r="A614" s="1"/>
      <c r="B614" s="2"/>
      <c r="C614" s="3"/>
      <c r="D614" s="4"/>
      <c r="E614" s="5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25">
      <c r="A615" s="1"/>
      <c r="B615" s="2"/>
      <c r="C615" s="3"/>
      <c r="D615" s="4"/>
      <c r="E615" s="5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25">
      <c r="A616" s="1"/>
      <c r="B616" s="2"/>
      <c r="C616" s="3"/>
      <c r="D616" s="4"/>
      <c r="E616" s="5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25">
      <c r="A617" s="1"/>
      <c r="B617" s="2"/>
      <c r="C617" s="3"/>
      <c r="D617" s="4"/>
      <c r="E617" s="5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25">
      <c r="A618" s="1"/>
      <c r="B618" s="2"/>
      <c r="C618" s="3"/>
      <c r="D618" s="4"/>
      <c r="E618" s="5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25">
      <c r="A619" s="1"/>
      <c r="B619" s="2"/>
      <c r="C619" s="3"/>
      <c r="D619" s="4"/>
      <c r="E619" s="5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25">
      <c r="A620" s="1"/>
      <c r="B620" s="2"/>
      <c r="C620" s="3"/>
      <c r="D620" s="4"/>
      <c r="E620" s="5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25">
      <c r="A621" s="1"/>
      <c r="B621" s="2"/>
      <c r="C621" s="3"/>
      <c r="D621" s="4"/>
      <c r="E621" s="5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25">
      <c r="A622" s="1"/>
      <c r="B622" s="2"/>
      <c r="C622" s="3"/>
      <c r="D622" s="4"/>
      <c r="E622" s="5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25">
      <c r="A623" s="1"/>
      <c r="B623" s="2"/>
      <c r="C623" s="3"/>
      <c r="D623" s="4"/>
      <c r="E623" s="5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25">
      <c r="A624" s="1"/>
      <c r="B624" s="2"/>
      <c r="C624" s="3"/>
      <c r="D624" s="4"/>
      <c r="E624" s="5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25">
      <c r="A625" s="1"/>
      <c r="B625" s="2"/>
      <c r="C625" s="3"/>
      <c r="D625" s="4"/>
      <c r="E625" s="5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25">
      <c r="A626" s="1"/>
      <c r="B626" s="2"/>
      <c r="C626" s="3"/>
      <c r="D626" s="4"/>
      <c r="E626" s="5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25">
      <c r="A627" s="1"/>
      <c r="B627" s="2"/>
      <c r="C627" s="3"/>
      <c r="D627" s="4"/>
      <c r="E627" s="5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25">
      <c r="A628" s="1"/>
      <c r="B628" s="2"/>
      <c r="C628" s="3"/>
      <c r="D628" s="4"/>
      <c r="E628" s="5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25">
      <c r="A629" s="1"/>
      <c r="B629" s="2"/>
      <c r="C629" s="3"/>
      <c r="D629" s="4"/>
      <c r="E629" s="5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25">
      <c r="A630" s="1"/>
      <c r="B630" s="2"/>
      <c r="C630" s="3"/>
      <c r="D630" s="4"/>
      <c r="E630" s="5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25">
      <c r="A631" s="1"/>
      <c r="B631" s="2"/>
      <c r="C631" s="3"/>
      <c r="D631" s="4"/>
      <c r="E631" s="5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25">
      <c r="A632" s="1"/>
      <c r="B632" s="2"/>
      <c r="C632" s="3"/>
      <c r="D632" s="4"/>
      <c r="E632" s="5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25">
      <c r="A633" s="1"/>
      <c r="B633" s="2"/>
      <c r="C633" s="3"/>
      <c r="D633" s="4"/>
      <c r="E633" s="5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25">
      <c r="A634" s="1"/>
      <c r="B634" s="2"/>
      <c r="C634" s="3"/>
      <c r="D634" s="4"/>
      <c r="E634" s="5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25">
      <c r="A635" s="1"/>
      <c r="B635" s="2"/>
      <c r="C635" s="3"/>
      <c r="D635" s="4"/>
      <c r="E635" s="5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25">
      <c r="A636" s="1"/>
      <c r="B636" s="2"/>
      <c r="C636" s="3"/>
      <c r="D636" s="4"/>
      <c r="E636" s="5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25">
      <c r="A637" s="1"/>
      <c r="B637" s="2"/>
      <c r="C637" s="3"/>
      <c r="D637" s="4"/>
      <c r="E637" s="5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25">
      <c r="A638" s="1"/>
      <c r="B638" s="2"/>
      <c r="C638" s="3"/>
      <c r="D638" s="4"/>
      <c r="E638" s="5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25">
      <c r="A639" s="1"/>
      <c r="B639" s="2"/>
      <c r="C639" s="3"/>
      <c r="D639" s="4"/>
      <c r="E639" s="5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25">
      <c r="A640" s="1"/>
      <c r="B640" s="2"/>
      <c r="C640" s="3"/>
      <c r="D640" s="4"/>
      <c r="E640" s="5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25">
      <c r="A641" s="1"/>
      <c r="B641" s="2"/>
      <c r="C641" s="3"/>
      <c r="D641" s="4"/>
      <c r="E641" s="5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25">
      <c r="A642" s="1"/>
      <c r="B642" s="2"/>
      <c r="C642" s="3"/>
      <c r="D642" s="4"/>
      <c r="E642" s="5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25">
      <c r="A643" s="1"/>
      <c r="B643" s="2"/>
      <c r="C643" s="3"/>
      <c r="D643" s="4"/>
      <c r="E643" s="5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25">
      <c r="A644" s="1"/>
      <c r="B644" s="2"/>
      <c r="C644" s="3"/>
      <c r="D644" s="4"/>
      <c r="E644" s="5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25">
      <c r="A645" s="1"/>
      <c r="B645" s="2"/>
      <c r="C645" s="3"/>
      <c r="D645" s="4"/>
      <c r="E645" s="5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25">
      <c r="A646" s="1"/>
      <c r="B646" s="2"/>
      <c r="C646" s="3"/>
      <c r="D646" s="4"/>
      <c r="E646" s="5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25">
      <c r="A647" s="1"/>
      <c r="B647" s="2"/>
      <c r="C647" s="3"/>
      <c r="D647" s="4"/>
      <c r="E647" s="5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25">
      <c r="A648" s="1"/>
      <c r="B648" s="2"/>
      <c r="C648" s="3"/>
      <c r="D648" s="4"/>
      <c r="E648" s="5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25">
      <c r="A649" s="1"/>
      <c r="B649" s="2"/>
      <c r="C649" s="3"/>
      <c r="D649" s="4"/>
      <c r="E649" s="5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25">
      <c r="A650" s="1"/>
      <c r="B650" s="2"/>
      <c r="C650" s="3"/>
      <c r="D650" s="4"/>
      <c r="E650" s="5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25">
      <c r="A651" s="1"/>
      <c r="B651" s="2"/>
      <c r="C651" s="3"/>
      <c r="D651" s="4"/>
      <c r="E651" s="5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25">
      <c r="A652" s="1"/>
      <c r="B652" s="2"/>
      <c r="C652" s="3"/>
      <c r="D652" s="4"/>
      <c r="E652" s="5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25">
      <c r="A653" s="1"/>
      <c r="B653" s="2"/>
      <c r="C653" s="3"/>
      <c r="D653" s="4"/>
      <c r="E653" s="5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25">
      <c r="A654" s="1"/>
      <c r="B654" s="2"/>
      <c r="C654" s="3"/>
      <c r="D654" s="4"/>
      <c r="E654" s="5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25">
      <c r="A655" s="1"/>
      <c r="B655" s="2"/>
      <c r="C655" s="3"/>
      <c r="D655" s="4"/>
      <c r="E655" s="5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25">
      <c r="A656" s="1"/>
      <c r="B656" s="2"/>
      <c r="C656" s="3"/>
      <c r="D656" s="4"/>
      <c r="E656" s="5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25">
      <c r="A657" s="1"/>
      <c r="B657" s="2"/>
      <c r="C657" s="3"/>
      <c r="D657" s="4"/>
      <c r="E657" s="5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25">
      <c r="A658" s="1"/>
      <c r="B658" s="2"/>
      <c r="C658" s="3"/>
      <c r="D658" s="4"/>
      <c r="E658" s="5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25">
      <c r="A659" s="1"/>
      <c r="B659" s="2"/>
      <c r="C659" s="3"/>
      <c r="D659" s="4"/>
      <c r="E659" s="5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25">
      <c r="A660" s="1"/>
      <c r="B660" s="2"/>
      <c r="C660" s="3"/>
      <c r="D660" s="4"/>
      <c r="E660" s="5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25">
      <c r="A661" s="1"/>
      <c r="B661" s="2"/>
      <c r="C661" s="3"/>
      <c r="D661" s="4"/>
      <c r="E661" s="5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25">
      <c r="A662" s="1"/>
      <c r="B662" s="2"/>
      <c r="C662" s="3"/>
      <c r="D662" s="4"/>
      <c r="E662" s="5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25">
      <c r="A663" s="1"/>
      <c r="B663" s="2"/>
      <c r="C663" s="3"/>
      <c r="D663" s="4"/>
      <c r="E663" s="5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25">
      <c r="A664" s="1"/>
      <c r="B664" s="2"/>
      <c r="C664" s="3"/>
      <c r="D664" s="4"/>
      <c r="E664" s="5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25">
      <c r="A665" s="1"/>
      <c r="B665" s="2"/>
      <c r="C665" s="3"/>
      <c r="D665" s="4"/>
      <c r="E665" s="5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25">
      <c r="A666" s="1"/>
      <c r="B666" s="2"/>
      <c r="C666" s="3"/>
      <c r="D666" s="4"/>
      <c r="E666" s="5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25">
      <c r="A667" s="1"/>
      <c r="B667" s="2"/>
      <c r="C667" s="3"/>
      <c r="D667" s="4"/>
      <c r="E667" s="5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25">
      <c r="A668" s="1"/>
      <c r="B668" s="2"/>
      <c r="C668" s="3"/>
      <c r="D668" s="4"/>
      <c r="E668" s="5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25">
      <c r="A669" s="1"/>
      <c r="B669" s="2"/>
      <c r="C669" s="3"/>
      <c r="D669" s="4"/>
      <c r="E669" s="5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25">
      <c r="A670" s="1"/>
      <c r="B670" s="2"/>
      <c r="C670" s="3"/>
      <c r="D670" s="4"/>
      <c r="E670" s="5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25">
      <c r="A671" s="1"/>
      <c r="B671" s="2"/>
      <c r="C671" s="3"/>
      <c r="D671" s="4"/>
      <c r="E671" s="5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25">
      <c r="A672" s="1"/>
      <c r="B672" s="2"/>
      <c r="C672" s="3"/>
      <c r="D672" s="4"/>
      <c r="E672" s="5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25">
      <c r="A673" s="1"/>
      <c r="B673" s="2"/>
      <c r="C673" s="3"/>
      <c r="D673" s="4"/>
      <c r="E673" s="5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25">
      <c r="A674" s="1"/>
      <c r="B674" s="2"/>
      <c r="C674" s="3"/>
      <c r="D674" s="4"/>
      <c r="E674" s="5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25">
      <c r="A675" s="1"/>
      <c r="B675" s="2"/>
      <c r="C675" s="3"/>
      <c r="D675" s="4"/>
      <c r="E675" s="5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25">
      <c r="A676" s="1"/>
      <c r="B676" s="2"/>
      <c r="C676" s="3"/>
      <c r="D676" s="4"/>
      <c r="E676" s="5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25">
      <c r="A677" s="1"/>
      <c r="B677" s="2"/>
      <c r="C677" s="3"/>
      <c r="D677" s="4"/>
      <c r="E677" s="5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25">
      <c r="A678" s="1"/>
      <c r="B678" s="2"/>
      <c r="C678" s="3"/>
      <c r="D678" s="4"/>
      <c r="E678" s="5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25">
      <c r="A679" s="1"/>
      <c r="B679" s="2"/>
      <c r="C679" s="3"/>
      <c r="D679" s="4"/>
      <c r="E679" s="5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25">
      <c r="A680" s="1"/>
      <c r="B680" s="2"/>
      <c r="C680" s="3"/>
      <c r="D680" s="4"/>
      <c r="E680" s="5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25">
      <c r="A681" s="1"/>
      <c r="B681" s="2"/>
      <c r="C681" s="3"/>
      <c r="D681" s="4"/>
      <c r="E681" s="5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25">
      <c r="A682" s="1"/>
      <c r="B682" s="2"/>
      <c r="C682" s="3"/>
      <c r="D682" s="4"/>
      <c r="E682" s="5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25">
      <c r="A683" s="1"/>
      <c r="B683" s="2"/>
      <c r="C683" s="3"/>
      <c r="D683" s="4"/>
      <c r="E683" s="5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25">
      <c r="A684" s="1"/>
      <c r="B684" s="2"/>
      <c r="C684" s="3"/>
      <c r="D684" s="4"/>
      <c r="E684" s="5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25">
      <c r="A685" s="1"/>
      <c r="B685" s="2"/>
      <c r="C685" s="3"/>
      <c r="D685" s="4"/>
      <c r="E685" s="5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25">
      <c r="A686" s="1"/>
      <c r="B686" s="2"/>
      <c r="C686" s="3"/>
      <c r="D686" s="4"/>
      <c r="E686" s="5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25">
      <c r="A687" s="1"/>
      <c r="B687" s="2"/>
      <c r="C687" s="3"/>
      <c r="D687" s="4"/>
      <c r="E687" s="5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25">
      <c r="A688" s="1"/>
      <c r="B688" s="2"/>
      <c r="C688" s="3"/>
      <c r="D688" s="4"/>
      <c r="E688" s="5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25">
      <c r="A689" s="1"/>
      <c r="B689" s="2"/>
      <c r="C689" s="3"/>
      <c r="D689" s="4"/>
      <c r="E689" s="5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25">
      <c r="A690" s="1"/>
      <c r="B690" s="2"/>
      <c r="C690" s="3"/>
      <c r="D690" s="4"/>
      <c r="E690" s="5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25">
      <c r="A691" s="1"/>
      <c r="B691" s="2"/>
      <c r="C691" s="3"/>
      <c r="D691" s="4"/>
      <c r="E691" s="5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25">
      <c r="A692" s="1"/>
      <c r="B692" s="2"/>
      <c r="C692" s="3"/>
      <c r="D692" s="4"/>
      <c r="E692" s="5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25">
      <c r="A693" s="1"/>
      <c r="B693" s="2"/>
      <c r="C693" s="3"/>
      <c r="D693" s="4"/>
      <c r="E693" s="5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25">
      <c r="A694" s="1"/>
      <c r="B694" s="2"/>
      <c r="C694" s="3"/>
      <c r="D694" s="4"/>
      <c r="E694" s="5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25">
      <c r="A695" s="1"/>
      <c r="B695" s="2"/>
      <c r="C695" s="3"/>
      <c r="D695" s="4"/>
      <c r="E695" s="5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25">
      <c r="A696" s="1"/>
      <c r="B696" s="2"/>
      <c r="C696" s="3"/>
      <c r="D696" s="4"/>
      <c r="E696" s="5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25">
      <c r="A697" s="1"/>
      <c r="B697" s="2"/>
      <c r="C697" s="3"/>
      <c r="D697" s="4"/>
      <c r="E697" s="5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25">
      <c r="A698" s="1"/>
      <c r="B698" s="2"/>
      <c r="C698" s="3"/>
      <c r="D698" s="4"/>
      <c r="E698" s="5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25">
      <c r="A699" s="1"/>
      <c r="B699" s="2"/>
      <c r="C699" s="3"/>
      <c r="D699" s="4"/>
      <c r="E699" s="5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25">
      <c r="A700" s="1"/>
      <c r="B700" s="2"/>
      <c r="C700" s="3"/>
      <c r="D700" s="4"/>
      <c r="E700" s="5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25">
      <c r="A701" s="1"/>
      <c r="B701" s="2"/>
      <c r="C701" s="3"/>
      <c r="D701" s="4"/>
      <c r="E701" s="5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25">
      <c r="A702" s="1"/>
      <c r="B702" s="2"/>
      <c r="C702" s="3"/>
      <c r="D702" s="4"/>
      <c r="E702" s="5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25">
      <c r="A703" s="1"/>
      <c r="B703" s="2"/>
      <c r="C703" s="3"/>
      <c r="D703" s="4"/>
      <c r="E703" s="5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25">
      <c r="A704" s="1"/>
      <c r="B704" s="2"/>
      <c r="C704" s="3"/>
      <c r="D704" s="4"/>
      <c r="E704" s="5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25">
      <c r="A705" s="1"/>
      <c r="B705" s="2"/>
      <c r="C705" s="3"/>
      <c r="D705" s="4"/>
      <c r="E705" s="5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25">
      <c r="A706" s="1"/>
      <c r="B706" s="2"/>
      <c r="C706" s="3"/>
      <c r="D706" s="4"/>
      <c r="E706" s="5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25">
      <c r="A707" s="1"/>
      <c r="B707" s="2"/>
      <c r="C707" s="3"/>
      <c r="D707" s="4"/>
      <c r="E707" s="5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25">
      <c r="A708" s="1"/>
      <c r="B708" s="2"/>
      <c r="C708" s="3"/>
      <c r="D708" s="4"/>
      <c r="E708" s="5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25">
      <c r="A709" s="1"/>
      <c r="B709" s="2"/>
      <c r="C709" s="3"/>
      <c r="D709" s="4"/>
      <c r="E709" s="5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25">
      <c r="A710" s="1"/>
      <c r="B710" s="2"/>
      <c r="C710" s="3"/>
      <c r="D710" s="4"/>
      <c r="E710" s="5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25">
      <c r="A711" s="1"/>
      <c r="B711" s="2"/>
      <c r="C711" s="3"/>
      <c r="D711" s="4"/>
      <c r="E711" s="5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25">
      <c r="A712" s="1"/>
      <c r="B712" s="2"/>
      <c r="C712" s="3"/>
      <c r="D712" s="4"/>
      <c r="E712" s="5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25">
      <c r="A713" s="1"/>
      <c r="B713" s="2"/>
      <c r="C713" s="3"/>
      <c r="D713" s="4"/>
      <c r="E713" s="5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25">
      <c r="A714" s="1"/>
      <c r="B714" s="2"/>
      <c r="C714" s="3"/>
      <c r="D714" s="4"/>
      <c r="E714" s="5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25">
      <c r="A715" s="1"/>
      <c r="B715" s="2"/>
      <c r="C715" s="3"/>
      <c r="D715" s="4"/>
      <c r="E715" s="5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25">
      <c r="A716" s="1"/>
      <c r="B716" s="2"/>
      <c r="C716" s="3"/>
      <c r="D716" s="4"/>
      <c r="E716" s="5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25">
      <c r="A717" s="1"/>
      <c r="B717" s="2"/>
      <c r="C717" s="3"/>
      <c r="D717" s="4"/>
      <c r="E717" s="5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25">
      <c r="A718" s="1"/>
      <c r="B718" s="2"/>
      <c r="C718" s="3"/>
      <c r="D718" s="4"/>
      <c r="E718" s="5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25">
      <c r="A719" s="1"/>
      <c r="B719" s="2"/>
      <c r="C719" s="3"/>
      <c r="D719" s="4"/>
      <c r="E719" s="5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25">
      <c r="A720" s="1"/>
      <c r="B720" s="2"/>
      <c r="C720" s="3"/>
      <c r="D720" s="4"/>
      <c r="E720" s="5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25">
      <c r="A721" s="1"/>
      <c r="B721" s="2"/>
      <c r="C721" s="3"/>
      <c r="D721" s="4"/>
      <c r="E721" s="5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25">
      <c r="A722" s="1"/>
      <c r="B722" s="2"/>
      <c r="C722" s="3"/>
      <c r="D722" s="4"/>
      <c r="E722" s="5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25">
      <c r="A723" s="1"/>
      <c r="B723" s="2"/>
      <c r="C723" s="3"/>
      <c r="D723" s="4"/>
      <c r="E723" s="5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25">
      <c r="A724" s="1"/>
      <c r="B724" s="2"/>
      <c r="C724" s="3"/>
      <c r="D724" s="4"/>
      <c r="E724" s="5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25">
      <c r="A725" s="1"/>
      <c r="B725" s="2"/>
      <c r="C725" s="3"/>
      <c r="D725" s="4"/>
      <c r="E725" s="5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25">
      <c r="A726" s="1"/>
      <c r="B726" s="2"/>
      <c r="C726" s="3"/>
      <c r="D726" s="4"/>
      <c r="E726" s="5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25">
      <c r="A727" s="1"/>
      <c r="B727" s="2"/>
      <c r="C727" s="3"/>
      <c r="D727" s="4"/>
      <c r="E727" s="5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25">
      <c r="A728" s="1"/>
      <c r="B728" s="2"/>
      <c r="C728" s="3"/>
      <c r="D728" s="4"/>
      <c r="E728" s="5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25">
      <c r="A729" s="1"/>
      <c r="B729" s="2"/>
      <c r="C729" s="3"/>
      <c r="D729" s="4"/>
      <c r="E729" s="5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25">
      <c r="A730" s="1"/>
      <c r="B730" s="2"/>
      <c r="C730" s="3"/>
      <c r="D730" s="4"/>
      <c r="E730" s="5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25">
      <c r="A731" s="1"/>
      <c r="B731" s="2"/>
      <c r="C731" s="3"/>
      <c r="D731" s="4"/>
      <c r="E731" s="5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25">
      <c r="A732" s="1"/>
      <c r="B732" s="2"/>
      <c r="C732" s="3"/>
      <c r="D732" s="4"/>
      <c r="E732" s="5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25">
      <c r="A733" s="1"/>
      <c r="B733" s="2"/>
      <c r="C733" s="3"/>
      <c r="D733" s="4"/>
      <c r="E733" s="5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25">
      <c r="A734" s="1"/>
      <c r="B734" s="2"/>
      <c r="C734" s="3"/>
      <c r="D734" s="4"/>
      <c r="E734" s="5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25">
      <c r="A735" s="1"/>
      <c r="B735" s="2"/>
      <c r="C735" s="3"/>
      <c r="D735" s="4"/>
      <c r="E735" s="5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25">
      <c r="A736" s="1"/>
      <c r="B736" s="2"/>
      <c r="C736" s="3"/>
      <c r="D736" s="4"/>
      <c r="E736" s="5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25">
      <c r="A737" s="1"/>
      <c r="B737" s="2"/>
      <c r="C737" s="3"/>
      <c r="D737" s="4"/>
      <c r="E737" s="5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25">
      <c r="A738" s="1"/>
      <c r="B738" s="2"/>
      <c r="C738" s="3"/>
      <c r="D738" s="4"/>
      <c r="E738" s="5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25">
      <c r="A739" s="1"/>
      <c r="B739" s="2"/>
      <c r="C739" s="3"/>
      <c r="D739" s="4"/>
      <c r="E739" s="5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25">
      <c r="A740" s="1"/>
      <c r="B740" s="2"/>
      <c r="C740" s="3"/>
      <c r="D740" s="4"/>
      <c r="E740" s="5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25">
      <c r="A741" s="1"/>
      <c r="B741" s="2"/>
      <c r="C741" s="3"/>
      <c r="D741" s="4"/>
      <c r="E741" s="5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25">
      <c r="A742" s="1"/>
      <c r="B742" s="2"/>
      <c r="C742" s="3"/>
      <c r="D742" s="4"/>
      <c r="E742" s="5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25">
      <c r="A743" s="1"/>
      <c r="B743" s="2"/>
      <c r="C743" s="3"/>
      <c r="D743" s="4"/>
      <c r="E743" s="5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25">
      <c r="A744" s="1"/>
      <c r="B744" s="2"/>
      <c r="C744" s="3"/>
      <c r="D744" s="4"/>
      <c r="E744" s="5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25">
      <c r="A745" s="1"/>
      <c r="B745" s="2"/>
      <c r="C745" s="3"/>
      <c r="D745" s="4"/>
      <c r="E745" s="5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25">
      <c r="A746" s="1"/>
      <c r="B746" s="2"/>
      <c r="C746" s="3"/>
      <c r="D746" s="4"/>
      <c r="E746" s="5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25">
      <c r="A747" s="1"/>
      <c r="B747" s="2"/>
      <c r="C747" s="3"/>
      <c r="D747" s="4"/>
      <c r="E747" s="5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25">
      <c r="A748" s="1"/>
      <c r="B748" s="2"/>
      <c r="C748" s="3"/>
      <c r="D748" s="4"/>
      <c r="E748" s="5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25">
      <c r="A749" s="1"/>
      <c r="B749" s="2"/>
      <c r="C749" s="3"/>
      <c r="D749" s="4"/>
      <c r="E749" s="5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25">
      <c r="A750" s="1"/>
      <c r="B750" s="2"/>
      <c r="C750" s="3"/>
      <c r="D750" s="4"/>
      <c r="E750" s="5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25">
      <c r="A751" s="1"/>
      <c r="B751" s="2"/>
      <c r="C751" s="3"/>
      <c r="D751" s="4"/>
      <c r="E751" s="5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25">
      <c r="A752" s="1"/>
      <c r="B752" s="2"/>
      <c r="C752" s="3"/>
      <c r="D752" s="4"/>
      <c r="E752" s="5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25">
      <c r="A753" s="1"/>
      <c r="B753" s="2"/>
      <c r="C753" s="3"/>
      <c r="D753" s="4"/>
      <c r="E753" s="5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25">
      <c r="A754" s="1"/>
      <c r="B754" s="2"/>
      <c r="C754" s="3"/>
      <c r="D754" s="4"/>
      <c r="E754" s="5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25">
      <c r="A755" s="1"/>
      <c r="B755" s="2"/>
      <c r="C755" s="3"/>
      <c r="D755" s="4"/>
      <c r="E755" s="5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25">
      <c r="A756" s="1"/>
      <c r="B756" s="2"/>
      <c r="C756" s="3"/>
      <c r="D756" s="4"/>
      <c r="E756" s="5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25">
      <c r="A757" s="1"/>
      <c r="B757" s="2"/>
      <c r="C757" s="3"/>
      <c r="D757" s="4"/>
      <c r="E757" s="5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25">
      <c r="A758" s="1"/>
      <c r="B758" s="2"/>
      <c r="C758" s="3"/>
      <c r="D758" s="4"/>
      <c r="E758" s="5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25">
      <c r="A759" s="1"/>
      <c r="B759" s="2"/>
      <c r="C759" s="3"/>
      <c r="D759" s="4"/>
      <c r="E759" s="5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25">
      <c r="A760" s="1"/>
      <c r="B760" s="2"/>
      <c r="C760" s="3"/>
      <c r="D760" s="4"/>
      <c r="E760" s="5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25">
      <c r="A761" s="1"/>
      <c r="B761" s="2"/>
      <c r="C761" s="3"/>
      <c r="D761" s="4"/>
      <c r="E761" s="5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25">
      <c r="A762" s="1"/>
      <c r="B762" s="2"/>
      <c r="C762" s="3"/>
      <c r="D762" s="4"/>
      <c r="E762" s="5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25">
      <c r="A763" s="1"/>
      <c r="B763" s="2"/>
      <c r="C763" s="3"/>
      <c r="D763" s="4"/>
      <c r="E763" s="5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25">
      <c r="A764" s="1"/>
      <c r="B764" s="2"/>
      <c r="C764" s="3"/>
      <c r="D764" s="4"/>
      <c r="E764" s="5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25">
      <c r="A765" s="1"/>
      <c r="B765" s="2"/>
      <c r="C765" s="3"/>
      <c r="D765" s="4"/>
      <c r="E765" s="5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25">
      <c r="A766" s="1"/>
      <c r="B766" s="2"/>
      <c r="C766" s="3"/>
      <c r="D766" s="4"/>
      <c r="E766" s="5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25">
      <c r="A767" s="1"/>
      <c r="B767" s="2"/>
      <c r="C767" s="3"/>
      <c r="D767" s="4"/>
      <c r="E767" s="5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25">
      <c r="A768" s="1"/>
      <c r="B768" s="2"/>
      <c r="C768" s="3"/>
      <c r="D768" s="4"/>
      <c r="E768" s="5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25">
      <c r="A769" s="1"/>
      <c r="B769" s="2"/>
      <c r="C769" s="3"/>
      <c r="D769" s="4"/>
      <c r="E769" s="5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25">
      <c r="A770" s="1"/>
      <c r="B770" s="2"/>
      <c r="C770" s="3"/>
      <c r="D770" s="4"/>
      <c r="E770" s="5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25">
      <c r="A771" s="1"/>
      <c r="B771" s="2"/>
      <c r="C771" s="3"/>
      <c r="D771" s="4"/>
      <c r="E771" s="5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25">
      <c r="A772" s="1"/>
      <c r="B772" s="2"/>
      <c r="C772" s="3"/>
      <c r="D772" s="4"/>
      <c r="E772" s="5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25">
      <c r="A773" s="1"/>
      <c r="B773" s="2"/>
      <c r="C773" s="3"/>
      <c r="D773" s="4"/>
      <c r="E773" s="5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25">
      <c r="A774" s="1"/>
      <c r="B774" s="2"/>
      <c r="C774" s="3"/>
      <c r="D774" s="4"/>
      <c r="E774" s="5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25">
      <c r="A775" s="1"/>
      <c r="B775" s="2"/>
      <c r="C775" s="3"/>
      <c r="D775" s="4"/>
      <c r="E775" s="5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25">
      <c r="A776" s="1"/>
      <c r="B776" s="2"/>
      <c r="C776" s="3"/>
      <c r="D776" s="4"/>
      <c r="E776" s="5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25">
      <c r="A777" s="1"/>
      <c r="B777" s="2"/>
      <c r="C777" s="3"/>
      <c r="D777" s="4"/>
      <c r="E777" s="5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25">
      <c r="A778" s="1"/>
      <c r="B778" s="2"/>
      <c r="C778" s="3"/>
      <c r="D778" s="4"/>
      <c r="E778" s="5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25">
      <c r="A779" s="1"/>
      <c r="B779" s="2"/>
      <c r="C779" s="3"/>
      <c r="D779" s="4"/>
      <c r="E779" s="5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25">
      <c r="A780" s="1"/>
      <c r="B780" s="2"/>
      <c r="C780" s="3"/>
      <c r="D780" s="4"/>
      <c r="E780" s="5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25">
      <c r="A781" s="1"/>
      <c r="B781" s="2"/>
      <c r="C781" s="3"/>
      <c r="D781" s="4"/>
      <c r="E781" s="5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25">
      <c r="A782" s="1"/>
      <c r="B782" s="2"/>
      <c r="C782" s="3"/>
      <c r="D782" s="4"/>
      <c r="E782" s="5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25">
      <c r="A783" s="1"/>
      <c r="B783" s="2"/>
      <c r="C783" s="3"/>
      <c r="D783" s="4"/>
      <c r="E783" s="5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25">
      <c r="A784" s="1"/>
      <c r="B784" s="2"/>
      <c r="C784" s="3"/>
      <c r="D784" s="4"/>
      <c r="E784" s="5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25">
      <c r="A785" s="1"/>
      <c r="B785" s="2"/>
      <c r="C785" s="3"/>
      <c r="D785" s="4"/>
      <c r="E785" s="5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25">
      <c r="A786" s="1"/>
      <c r="B786" s="2"/>
      <c r="C786" s="3"/>
      <c r="D786" s="4"/>
      <c r="E786" s="5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25">
      <c r="A787" s="1"/>
      <c r="B787" s="2"/>
      <c r="C787" s="3"/>
      <c r="D787" s="4"/>
      <c r="E787" s="5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25">
      <c r="A788" s="1"/>
      <c r="B788" s="2"/>
      <c r="C788" s="3"/>
      <c r="D788" s="4"/>
      <c r="E788" s="5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25">
      <c r="A789" s="1"/>
      <c r="B789" s="2"/>
      <c r="C789" s="3"/>
      <c r="D789" s="4"/>
      <c r="E789" s="5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25">
      <c r="A790" s="1"/>
      <c r="B790" s="2"/>
      <c r="C790" s="3"/>
      <c r="D790" s="4"/>
      <c r="E790" s="5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25">
      <c r="A791" s="1"/>
      <c r="B791" s="2"/>
      <c r="C791" s="3"/>
      <c r="D791" s="4"/>
      <c r="E791" s="5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25">
      <c r="A792" s="1"/>
      <c r="B792" s="2"/>
      <c r="C792" s="3"/>
      <c r="D792" s="4"/>
      <c r="E792" s="5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25">
      <c r="A793" s="1"/>
      <c r="B793" s="2"/>
      <c r="C793" s="3"/>
      <c r="D793" s="4"/>
      <c r="E793" s="5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25">
      <c r="A794" s="1"/>
      <c r="B794" s="2"/>
      <c r="C794" s="3"/>
      <c r="D794" s="4"/>
      <c r="E794" s="5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25">
      <c r="A795" s="1"/>
      <c r="B795" s="2"/>
      <c r="C795" s="3"/>
      <c r="D795" s="4"/>
      <c r="E795" s="5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25">
      <c r="A796" s="1"/>
      <c r="B796" s="2"/>
      <c r="C796" s="3"/>
      <c r="D796" s="4"/>
      <c r="E796" s="5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25">
      <c r="A797" s="1"/>
      <c r="B797" s="2"/>
      <c r="C797" s="3"/>
      <c r="D797" s="4"/>
      <c r="E797" s="5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25">
      <c r="A798" s="1"/>
      <c r="B798" s="2"/>
      <c r="C798" s="3"/>
      <c r="D798" s="4"/>
      <c r="E798" s="5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25">
      <c r="A799" s="1"/>
      <c r="B799" s="2"/>
      <c r="C799" s="3"/>
      <c r="D799" s="4"/>
      <c r="E799" s="5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25">
      <c r="A800" s="1"/>
      <c r="B800" s="2"/>
      <c r="C800" s="3"/>
      <c r="D800" s="4"/>
      <c r="E800" s="5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25">
      <c r="A801" s="1"/>
      <c r="B801" s="2"/>
      <c r="C801" s="3"/>
      <c r="D801" s="4"/>
      <c r="E801" s="5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25">
      <c r="A802" s="1"/>
      <c r="B802" s="2"/>
      <c r="C802" s="3"/>
      <c r="D802" s="4"/>
      <c r="E802" s="5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25">
      <c r="A803" s="1"/>
      <c r="B803" s="2"/>
      <c r="C803" s="3"/>
      <c r="D803" s="4"/>
      <c r="E803" s="5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25">
      <c r="A804" s="1"/>
      <c r="B804" s="2"/>
      <c r="C804" s="3"/>
      <c r="D804" s="4"/>
      <c r="E804" s="5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25">
      <c r="A805" s="1"/>
      <c r="B805" s="2"/>
      <c r="C805" s="3"/>
      <c r="D805" s="4"/>
      <c r="E805" s="5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25">
      <c r="A806" s="1"/>
      <c r="B806" s="2"/>
      <c r="C806" s="3"/>
      <c r="D806" s="4"/>
      <c r="E806" s="5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25">
      <c r="A807" s="1"/>
      <c r="B807" s="2"/>
      <c r="C807" s="3"/>
      <c r="D807" s="4"/>
      <c r="E807" s="5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25">
      <c r="A808" s="1"/>
      <c r="B808" s="2"/>
      <c r="C808" s="3"/>
      <c r="D808" s="4"/>
      <c r="E808" s="5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25">
      <c r="A809" s="1"/>
      <c r="B809" s="2"/>
      <c r="C809" s="3"/>
      <c r="D809" s="4"/>
      <c r="E809" s="5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25">
      <c r="A810" s="1"/>
      <c r="B810" s="2"/>
      <c r="C810" s="3"/>
      <c r="D810" s="4"/>
      <c r="E810" s="5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25">
      <c r="A811" s="1"/>
      <c r="B811" s="2"/>
      <c r="C811" s="3"/>
      <c r="D811" s="4"/>
      <c r="E811" s="5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25">
      <c r="A812" s="1"/>
      <c r="B812" s="2"/>
      <c r="C812" s="3"/>
      <c r="D812" s="4"/>
      <c r="E812" s="5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25">
      <c r="A813" s="1"/>
      <c r="B813" s="2"/>
      <c r="C813" s="3"/>
      <c r="D813" s="4"/>
      <c r="E813" s="5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25">
      <c r="A814" s="1"/>
      <c r="B814" s="2"/>
      <c r="C814" s="3"/>
      <c r="D814" s="4"/>
      <c r="E814" s="5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25">
      <c r="A815" s="1"/>
      <c r="B815" s="2"/>
      <c r="C815" s="3"/>
      <c r="D815" s="4"/>
      <c r="E815" s="5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25">
      <c r="A816" s="1"/>
      <c r="B816" s="2"/>
      <c r="C816" s="3"/>
      <c r="D816" s="4"/>
      <c r="E816" s="5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25">
      <c r="A817" s="1"/>
      <c r="B817" s="2"/>
      <c r="C817" s="3"/>
      <c r="D817" s="4"/>
      <c r="E817" s="5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25">
      <c r="A818" s="1"/>
      <c r="B818" s="2"/>
      <c r="C818" s="3"/>
      <c r="D818" s="4"/>
      <c r="E818" s="5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25">
      <c r="A819" s="1"/>
      <c r="B819" s="2"/>
      <c r="C819" s="3"/>
      <c r="D819" s="4"/>
      <c r="E819" s="5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25">
      <c r="A820" s="1"/>
      <c r="B820" s="2"/>
      <c r="C820" s="3"/>
      <c r="D820" s="4"/>
      <c r="E820" s="5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25">
      <c r="A821" s="1"/>
      <c r="B821" s="2"/>
      <c r="C821" s="3"/>
      <c r="D821" s="4"/>
      <c r="E821" s="5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25">
      <c r="A822" s="1"/>
      <c r="B822" s="2"/>
      <c r="C822" s="3"/>
      <c r="D822" s="4"/>
      <c r="E822" s="5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25">
      <c r="A823" s="1"/>
      <c r="B823" s="2"/>
      <c r="C823" s="3"/>
      <c r="D823" s="4"/>
      <c r="E823" s="5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25">
      <c r="A824" s="1"/>
      <c r="B824" s="2"/>
      <c r="C824" s="3"/>
      <c r="D824" s="4"/>
      <c r="E824" s="5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25">
      <c r="A825" s="1"/>
      <c r="B825" s="2"/>
      <c r="C825" s="3"/>
      <c r="D825" s="4"/>
      <c r="E825" s="5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25">
      <c r="A826" s="1"/>
      <c r="B826" s="2"/>
      <c r="C826" s="3"/>
      <c r="D826" s="4"/>
      <c r="E826" s="5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25">
      <c r="A827" s="1"/>
      <c r="B827" s="2"/>
      <c r="C827" s="3"/>
      <c r="D827" s="4"/>
      <c r="E827" s="5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25">
      <c r="A828" s="1"/>
      <c r="B828" s="2"/>
      <c r="C828" s="3"/>
      <c r="D828" s="4"/>
      <c r="E828" s="5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25">
      <c r="A829" s="1"/>
      <c r="B829" s="2"/>
      <c r="C829" s="3"/>
      <c r="D829" s="4"/>
      <c r="E829" s="5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25">
      <c r="A830" s="1"/>
      <c r="B830" s="2"/>
      <c r="C830" s="3"/>
      <c r="D830" s="4"/>
      <c r="E830" s="5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25">
      <c r="A831" s="1"/>
      <c r="B831" s="2"/>
      <c r="C831" s="3"/>
      <c r="D831" s="4"/>
      <c r="E831" s="5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25">
      <c r="A832" s="1"/>
      <c r="B832" s="2"/>
      <c r="C832" s="3"/>
      <c r="D832" s="4"/>
      <c r="E832" s="5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25">
      <c r="A833" s="1"/>
      <c r="B833" s="2"/>
      <c r="C833" s="3"/>
      <c r="D833" s="4"/>
      <c r="E833" s="5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25">
      <c r="A834" s="1"/>
      <c r="B834" s="2"/>
      <c r="C834" s="3"/>
      <c r="D834" s="4"/>
      <c r="E834" s="5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25">
      <c r="A835" s="1"/>
      <c r="B835" s="2"/>
      <c r="C835" s="3"/>
      <c r="D835" s="4"/>
      <c r="E835" s="5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25">
      <c r="A836" s="1"/>
      <c r="B836" s="2"/>
      <c r="C836" s="3"/>
      <c r="D836" s="4"/>
      <c r="E836" s="5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25">
      <c r="A837" s="1"/>
      <c r="B837" s="2"/>
      <c r="C837" s="3"/>
      <c r="D837" s="4"/>
      <c r="E837" s="5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25">
      <c r="A838" s="1"/>
      <c r="B838" s="2"/>
      <c r="C838" s="3"/>
      <c r="D838" s="4"/>
      <c r="E838" s="5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25">
      <c r="A839" s="1"/>
      <c r="B839" s="2"/>
      <c r="C839" s="3"/>
      <c r="D839" s="4"/>
      <c r="E839" s="5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25">
      <c r="A840" s="1"/>
      <c r="B840" s="2"/>
      <c r="C840" s="3"/>
      <c r="D840" s="4"/>
      <c r="E840" s="5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25">
      <c r="A841" s="1"/>
      <c r="B841" s="2"/>
      <c r="C841" s="3"/>
      <c r="D841" s="4"/>
      <c r="E841" s="5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25">
      <c r="A842" s="1"/>
      <c r="B842" s="2"/>
      <c r="C842" s="3"/>
      <c r="D842" s="4"/>
      <c r="E842" s="5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25">
      <c r="A843" s="1"/>
      <c r="B843" s="2"/>
      <c r="C843" s="3"/>
      <c r="D843" s="4"/>
      <c r="E843" s="5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25">
      <c r="A844" s="1"/>
      <c r="B844" s="2"/>
      <c r="C844" s="3"/>
      <c r="D844" s="4"/>
      <c r="E844" s="5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25">
      <c r="A845" s="1"/>
      <c r="B845" s="2"/>
      <c r="C845" s="3"/>
      <c r="D845" s="4"/>
      <c r="E845" s="5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25">
      <c r="A846" s="1"/>
      <c r="B846" s="2"/>
      <c r="C846" s="3"/>
      <c r="D846" s="4"/>
      <c r="E846" s="5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25">
      <c r="A847" s="1"/>
      <c r="B847" s="2"/>
      <c r="C847" s="3"/>
      <c r="D847" s="4"/>
      <c r="E847" s="5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25">
      <c r="A848" s="1"/>
      <c r="B848" s="2"/>
      <c r="C848" s="3"/>
      <c r="D848" s="4"/>
      <c r="E848" s="5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25">
      <c r="A849" s="1"/>
      <c r="B849" s="2"/>
      <c r="C849" s="3"/>
      <c r="D849" s="4"/>
      <c r="E849" s="5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25">
      <c r="A850" s="1"/>
      <c r="B850" s="2"/>
      <c r="C850" s="3"/>
      <c r="D850" s="4"/>
      <c r="E850" s="5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25">
      <c r="A851" s="1"/>
      <c r="B851" s="2"/>
      <c r="C851" s="3"/>
      <c r="D851" s="4"/>
      <c r="E851" s="5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25">
      <c r="A852" s="1"/>
      <c r="B852" s="2"/>
      <c r="C852" s="3"/>
      <c r="D852" s="4"/>
      <c r="E852" s="5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25">
      <c r="A853" s="1"/>
      <c r="B853" s="2"/>
      <c r="C853" s="3"/>
      <c r="D853" s="4"/>
      <c r="E853" s="5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25">
      <c r="A854" s="1"/>
      <c r="B854" s="2"/>
      <c r="C854" s="3"/>
      <c r="D854" s="4"/>
      <c r="E854" s="5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25">
      <c r="A855" s="1"/>
      <c r="B855" s="2"/>
      <c r="C855" s="3"/>
      <c r="D855" s="4"/>
      <c r="E855" s="5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25">
      <c r="A856" s="1"/>
      <c r="B856" s="2"/>
      <c r="C856" s="3"/>
      <c r="D856" s="4"/>
      <c r="E856" s="5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25">
      <c r="A857" s="1"/>
      <c r="B857" s="2"/>
      <c r="C857" s="3"/>
      <c r="D857" s="4"/>
      <c r="E857" s="5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25">
      <c r="A858" s="1"/>
      <c r="B858" s="2"/>
      <c r="C858" s="3"/>
      <c r="D858" s="4"/>
      <c r="E858" s="5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25">
      <c r="A859" s="1"/>
      <c r="B859" s="2"/>
      <c r="C859" s="3"/>
      <c r="D859" s="4"/>
      <c r="E859" s="5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25">
      <c r="A860" s="1"/>
      <c r="B860" s="2"/>
      <c r="C860" s="3"/>
      <c r="D860" s="4"/>
      <c r="E860" s="5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25">
      <c r="A861" s="1"/>
      <c r="B861" s="2"/>
      <c r="C861" s="3"/>
      <c r="D861" s="4"/>
      <c r="E861" s="5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25">
      <c r="A862" s="1"/>
      <c r="B862" s="2"/>
      <c r="C862" s="3"/>
      <c r="D862" s="4"/>
      <c r="E862" s="5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25">
      <c r="A863" s="1"/>
      <c r="B863" s="2"/>
      <c r="C863" s="3"/>
      <c r="D863" s="4"/>
      <c r="E863" s="5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25">
      <c r="A864" s="1"/>
      <c r="B864" s="2"/>
      <c r="C864" s="3"/>
      <c r="D864" s="4"/>
      <c r="E864" s="5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25">
      <c r="A865" s="1"/>
      <c r="B865" s="2"/>
      <c r="C865" s="3"/>
      <c r="D865" s="4"/>
      <c r="E865" s="5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25">
      <c r="A866" s="1"/>
      <c r="B866" s="2"/>
      <c r="C866" s="3"/>
      <c r="D866" s="4"/>
      <c r="E866" s="5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25">
      <c r="A867" s="1"/>
      <c r="B867" s="2"/>
      <c r="C867" s="3"/>
      <c r="D867" s="4"/>
      <c r="E867" s="5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25">
      <c r="A868" s="1"/>
      <c r="B868" s="2"/>
      <c r="C868" s="3"/>
      <c r="D868" s="4"/>
      <c r="E868" s="5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25">
      <c r="A869" s="1"/>
      <c r="B869" s="2"/>
      <c r="C869" s="3"/>
      <c r="D869" s="4"/>
      <c r="E869" s="5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25">
      <c r="A870" s="1"/>
      <c r="B870" s="2"/>
      <c r="C870" s="3"/>
      <c r="D870" s="4"/>
      <c r="E870" s="5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25">
      <c r="A871" s="1"/>
      <c r="B871" s="2"/>
      <c r="C871" s="3"/>
      <c r="D871" s="4"/>
      <c r="E871" s="5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25">
      <c r="A872" s="1"/>
      <c r="B872" s="2"/>
      <c r="C872" s="3"/>
      <c r="D872" s="4"/>
      <c r="E872" s="5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25">
      <c r="A873" s="1"/>
      <c r="B873" s="2"/>
      <c r="C873" s="3"/>
      <c r="D873" s="4"/>
      <c r="E873" s="5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25">
      <c r="A874" s="1"/>
      <c r="B874" s="2"/>
      <c r="C874" s="3"/>
      <c r="D874" s="4"/>
      <c r="E874" s="5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25">
      <c r="A875" s="1"/>
      <c r="B875" s="2"/>
      <c r="C875" s="3"/>
      <c r="D875" s="4"/>
      <c r="E875" s="5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25">
      <c r="A876" s="1"/>
      <c r="B876" s="2"/>
      <c r="C876" s="3"/>
      <c r="D876" s="4"/>
      <c r="E876" s="5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25">
      <c r="A877" s="1"/>
      <c r="B877" s="2"/>
      <c r="C877" s="3"/>
      <c r="D877" s="4"/>
      <c r="E877" s="5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25">
      <c r="A878" s="1"/>
      <c r="B878" s="2"/>
      <c r="C878" s="3"/>
      <c r="D878" s="4"/>
      <c r="E878" s="5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25">
      <c r="A879" s="1"/>
      <c r="B879" s="2"/>
      <c r="C879" s="3"/>
      <c r="D879" s="4"/>
      <c r="E879" s="5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25">
      <c r="A880" s="1"/>
      <c r="B880" s="2"/>
      <c r="C880" s="3"/>
      <c r="D880" s="4"/>
      <c r="E880" s="5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25">
      <c r="A881" s="1"/>
      <c r="B881" s="2"/>
      <c r="C881" s="3"/>
      <c r="D881" s="4"/>
      <c r="E881" s="5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25">
      <c r="A882" s="1"/>
      <c r="B882" s="2"/>
      <c r="C882" s="3"/>
      <c r="D882" s="4"/>
      <c r="E882" s="5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25">
      <c r="A883" s="1"/>
      <c r="B883" s="2"/>
      <c r="C883" s="3"/>
      <c r="D883" s="4"/>
      <c r="E883" s="5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25">
      <c r="A884" s="1"/>
      <c r="B884" s="2"/>
      <c r="C884" s="3"/>
      <c r="D884" s="4"/>
      <c r="E884" s="5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25">
      <c r="A885" s="1"/>
      <c r="B885" s="2"/>
      <c r="C885" s="3"/>
      <c r="D885" s="4"/>
      <c r="E885" s="5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25">
      <c r="A886" s="1"/>
      <c r="B886" s="2"/>
      <c r="C886" s="3"/>
      <c r="D886" s="4"/>
      <c r="E886" s="5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25">
      <c r="A887" s="1"/>
      <c r="B887" s="2"/>
      <c r="C887" s="3"/>
      <c r="D887" s="4"/>
      <c r="E887" s="5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25">
      <c r="A888" s="1"/>
      <c r="B888" s="2"/>
      <c r="C888" s="3"/>
      <c r="D888" s="4"/>
      <c r="E888" s="5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25">
      <c r="A889" s="1"/>
      <c r="B889" s="2"/>
      <c r="C889" s="3"/>
      <c r="D889" s="4"/>
      <c r="E889" s="5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25">
      <c r="A890" s="1"/>
      <c r="B890" s="2"/>
      <c r="C890" s="3"/>
      <c r="D890" s="4"/>
      <c r="E890" s="5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25">
      <c r="A891" s="1"/>
      <c r="B891" s="2"/>
      <c r="C891" s="3"/>
      <c r="D891" s="4"/>
      <c r="E891" s="5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25">
      <c r="A892" s="1"/>
      <c r="B892" s="2"/>
      <c r="C892" s="3"/>
      <c r="D892" s="4"/>
      <c r="E892" s="5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25">
      <c r="A893" s="1"/>
      <c r="B893" s="2"/>
      <c r="C893" s="3"/>
      <c r="D893" s="4"/>
      <c r="E893" s="5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25">
      <c r="A894" s="1"/>
      <c r="B894" s="2"/>
      <c r="C894" s="3"/>
      <c r="D894" s="4"/>
      <c r="E894" s="5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25">
      <c r="A895" s="1"/>
      <c r="B895" s="2"/>
      <c r="C895" s="3"/>
      <c r="D895" s="4"/>
      <c r="E895" s="5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25">
      <c r="A896" s="1"/>
      <c r="B896" s="2"/>
      <c r="C896" s="3"/>
      <c r="D896" s="4"/>
      <c r="E896" s="5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25">
      <c r="A897" s="1"/>
      <c r="B897" s="2"/>
      <c r="C897" s="3"/>
      <c r="D897" s="4"/>
      <c r="E897" s="5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25">
      <c r="A898" s="1"/>
      <c r="B898" s="2"/>
      <c r="C898" s="3"/>
      <c r="D898" s="4"/>
      <c r="E898" s="5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25">
      <c r="A899" s="1"/>
      <c r="B899" s="2"/>
      <c r="C899" s="3"/>
      <c r="D899" s="4"/>
      <c r="E899" s="5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25">
      <c r="A900" s="1"/>
      <c r="B900" s="2"/>
      <c r="C900" s="3"/>
      <c r="D900" s="4"/>
      <c r="E900" s="5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 x14ac:dyDescent="0.25">
      <c r="A901" s="1"/>
      <c r="B901" s="2"/>
      <c r="C901" s="3"/>
      <c r="D901" s="4"/>
      <c r="E901" s="5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 x14ac:dyDescent="0.25">
      <c r="A902" s="1"/>
      <c r="B902" s="2"/>
      <c r="C902" s="3"/>
      <c r="D902" s="4"/>
      <c r="E902" s="5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 x14ac:dyDescent="0.25">
      <c r="A903" s="1"/>
      <c r="B903" s="2"/>
      <c r="C903" s="3"/>
      <c r="D903" s="4"/>
      <c r="E903" s="5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 x14ac:dyDescent="0.25">
      <c r="A904" s="1"/>
      <c r="B904" s="2"/>
      <c r="C904" s="3"/>
      <c r="D904" s="4"/>
      <c r="E904" s="5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 x14ac:dyDescent="0.25">
      <c r="A905" s="1"/>
      <c r="B905" s="2"/>
      <c r="C905" s="3"/>
      <c r="D905" s="4"/>
      <c r="E905" s="5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 x14ac:dyDescent="0.25">
      <c r="A906" s="1"/>
      <c r="B906" s="2"/>
      <c r="C906" s="3"/>
      <c r="D906" s="4"/>
      <c r="E906" s="5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 x14ac:dyDescent="0.25">
      <c r="A907" s="1"/>
      <c r="B907" s="2"/>
      <c r="C907" s="3"/>
      <c r="D907" s="4"/>
      <c r="E907" s="5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 x14ac:dyDescent="0.25">
      <c r="A908" s="1"/>
      <c r="B908" s="2"/>
      <c r="C908" s="3"/>
      <c r="D908" s="4"/>
      <c r="E908" s="5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 x14ac:dyDescent="0.25">
      <c r="A909" s="1"/>
      <c r="B909" s="2"/>
      <c r="C909" s="3"/>
      <c r="D909" s="4"/>
      <c r="E909" s="5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 x14ac:dyDescent="0.25">
      <c r="A910" s="1"/>
      <c r="B910" s="2"/>
      <c r="C910" s="3"/>
      <c r="D910" s="4"/>
      <c r="E910" s="5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 x14ac:dyDescent="0.25">
      <c r="A911" s="1"/>
      <c r="B911" s="2"/>
      <c r="C911" s="3"/>
      <c r="D911" s="4"/>
      <c r="E911" s="5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 x14ac:dyDescent="0.25">
      <c r="A912" s="1"/>
      <c r="B912" s="2"/>
      <c r="C912" s="3"/>
      <c r="D912" s="4"/>
      <c r="E912" s="5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 x14ac:dyDescent="0.25">
      <c r="A913" s="1"/>
      <c r="B913" s="2"/>
      <c r="C913" s="3"/>
      <c r="D913" s="4"/>
      <c r="E913" s="5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 x14ac:dyDescent="0.25">
      <c r="A914" s="1"/>
      <c r="B914" s="2"/>
      <c r="C914" s="3"/>
      <c r="D914" s="4"/>
      <c r="E914" s="5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 x14ac:dyDescent="0.25">
      <c r="A915" s="1"/>
      <c r="B915" s="2"/>
      <c r="C915" s="3"/>
      <c r="D915" s="4"/>
      <c r="E915" s="5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 x14ac:dyDescent="0.25">
      <c r="A916" s="1"/>
      <c r="B916" s="2"/>
      <c r="C916" s="3"/>
      <c r="D916" s="4"/>
      <c r="E916" s="5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 x14ac:dyDescent="0.25">
      <c r="A917" s="1"/>
      <c r="B917" s="2"/>
      <c r="C917" s="3"/>
      <c r="D917" s="4"/>
      <c r="E917" s="5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 x14ac:dyDescent="0.25">
      <c r="A918" s="1"/>
      <c r="B918" s="2"/>
      <c r="C918" s="3"/>
      <c r="D918" s="4"/>
      <c r="E918" s="5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 x14ac:dyDescent="0.25">
      <c r="A919" s="1"/>
      <c r="B919" s="2"/>
      <c r="C919" s="3"/>
      <c r="D919" s="4"/>
      <c r="E919" s="5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 x14ac:dyDescent="0.25">
      <c r="A920" s="1"/>
      <c r="B920" s="2"/>
      <c r="C920" s="3"/>
      <c r="D920" s="4"/>
      <c r="E920" s="5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 x14ac:dyDescent="0.25">
      <c r="A921" s="1"/>
      <c r="B921" s="2"/>
      <c r="C921" s="3"/>
      <c r="D921" s="4"/>
      <c r="E921" s="5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 x14ac:dyDescent="0.25">
      <c r="A922" s="1"/>
      <c r="B922" s="2"/>
      <c r="C922" s="3"/>
      <c r="D922" s="4"/>
      <c r="E922" s="5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 x14ac:dyDescent="0.25">
      <c r="A923" s="1"/>
      <c r="B923" s="2"/>
      <c r="C923" s="3"/>
      <c r="D923" s="4"/>
      <c r="E923" s="5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 x14ac:dyDescent="0.25">
      <c r="A924" s="1"/>
      <c r="B924" s="2"/>
      <c r="C924" s="3"/>
      <c r="D924" s="4"/>
      <c r="E924" s="5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 x14ac:dyDescent="0.25">
      <c r="A925" s="1"/>
      <c r="B925" s="2"/>
      <c r="C925" s="3"/>
      <c r="D925" s="4"/>
      <c r="E925" s="5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 x14ac:dyDescent="0.25">
      <c r="A926" s="1"/>
      <c r="B926" s="2"/>
      <c r="C926" s="3"/>
      <c r="D926" s="4"/>
      <c r="E926" s="5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 x14ac:dyDescent="0.25">
      <c r="A927" s="1"/>
      <c r="B927" s="2"/>
      <c r="C927" s="3"/>
      <c r="D927" s="4"/>
      <c r="E927" s="5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 x14ac:dyDescent="0.25">
      <c r="A928" s="1"/>
      <c r="B928" s="2"/>
      <c r="C928" s="3"/>
      <c r="D928" s="4"/>
      <c r="E928" s="5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 x14ac:dyDescent="0.25">
      <c r="A929" s="1"/>
      <c r="B929" s="2"/>
      <c r="C929" s="3"/>
      <c r="D929" s="4"/>
      <c r="E929" s="5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 x14ac:dyDescent="0.25">
      <c r="A930" s="1"/>
      <c r="B930" s="2"/>
      <c r="C930" s="3"/>
      <c r="D930" s="4"/>
      <c r="E930" s="5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 x14ac:dyDescent="0.25">
      <c r="A931" s="1"/>
      <c r="B931" s="2"/>
      <c r="C931" s="3"/>
      <c r="D931" s="4"/>
      <c r="E931" s="5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 x14ac:dyDescent="0.25">
      <c r="A932" s="1"/>
      <c r="B932" s="2"/>
      <c r="C932" s="3"/>
      <c r="D932" s="4"/>
      <c r="E932" s="5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 x14ac:dyDescent="0.25">
      <c r="A933" s="1"/>
      <c r="B933" s="2"/>
      <c r="C933" s="3"/>
      <c r="D933" s="4"/>
      <c r="E933" s="5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 x14ac:dyDescent="0.25">
      <c r="A934" s="1"/>
      <c r="B934" s="2"/>
      <c r="C934" s="3"/>
      <c r="D934" s="4"/>
      <c r="E934" s="5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 x14ac:dyDescent="0.25">
      <c r="A935" s="1"/>
      <c r="B935" s="2"/>
      <c r="C935" s="3"/>
      <c r="D935" s="4"/>
      <c r="E935" s="5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 x14ac:dyDescent="0.25">
      <c r="A936" s="1"/>
      <c r="B936" s="2"/>
      <c r="C936" s="3"/>
      <c r="D936" s="4"/>
      <c r="E936" s="5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 x14ac:dyDescent="0.25">
      <c r="A937" s="1"/>
      <c r="B937" s="2"/>
      <c r="C937" s="3"/>
      <c r="D937" s="4"/>
      <c r="E937" s="5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 x14ac:dyDescent="0.25">
      <c r="A938" s="1"/>
      <c r="B938" s="2"/>
      <c r="C938" s="3"/>
      <c r="D938" s="4"/>
      <c r="E938" s="5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 x14ac:dyDescent="0.25">
      <c r="A939" s="1"/>
      <c r="B939" s="2"/>
      <c r="C939" s="3"/>
      <c r="D939" s="4"/>
      <c r="E939" s="5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 x14ac:dyDescent="0.25">
      <c r="A940" s="1"/>
      <c r="B940" s="2"/>
      <c r="C940" s="3"/>
      <c r="D940" s="4"/>
      <c r="E940" s="5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 x14ac:dyDescent="0.25">
      <c r="A941" s="1"/>
      <c r="B941" s="2"/>
      <c r="C941" s="3"/>
      <c r="D941" s="4"/>
      <c r="E941" s="5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 x14ac:dyDescent="0.25">
      <c r="A942" s="1"/>
      <c r="B942" s="2"/>
      <c r="C942" s="3"/>
      <c r="D942" s="4"/>
      <c r="E942" s="5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 x14ac:dyDescent="0.25">
      <c r="A943" s="1"/>
      <c r="B943" s="2"/>
      <c r="C943" s="3"/>
      <c r="D943" s="4"/>
      <c r="E943" s="5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 x14ac:dyDescent="0.25">
      <c r="A944" s="1"/>
      <c r="B944" s="2"/>
      <c r="C944" s="3"/>
      <c r="D944" s="4"/>
      <c r="E944" s="5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 x14ac:dyDescent="0.25">
      <c r="A945" s="1"/>
      <c r="B945" s="2"/>
      <c r="C945" s="3"/>
      <c r="D945" s="4"/>
      <c r="E945" s="5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 x14ac:dyDescent="0.25">
      <c r="A946" s="1"/>
      <c r="B946" s="2"/>
      <c r="C946" s="3"/>
      <c r="D946" s="4"/>
      <c r="E946" s="5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 x14ac:dyDescent="0.25">
      <c r="A947" s="1"/>
      <c r="B947" s="2"/>
      <c r="C947" s="3"/>
      <c r="D947" s="4"/>
      <c r="E947" s="5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 x14ac:dyDescent="0.25">
      <c r="A948" s="1"/>
      <c r="B948" s="2"/>
      <c r="C948" s="3"/>
      <c r="D948" s="4"/>
      <c r="E948" s="5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 x14ac:dyDescent="0.25">
      <c r="A949" s="1"/>
      <c r="B949" s="2"/>
      <c r="C949" s="3"/>
      <c r="D949" s="4"/>
      <c r="E949" s="5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 x14ac:dyDescent="0.25">
      <c r="A950" s="1"/>
      <c r="B950" s="2"/>
      <c r="C950" s="3"/>
      <c r="D950" s="4"/>
      <c r="E950" s="5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 x14ac:dyDescent="0.25">
      <c r="A951" s="1"/>
      <c r="B951" s="2"/>
      <c r="C951" s="3"/>
      <c r="D951" s="4"/>
      <c r="E951" s="5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 x14ac:dyDescent="0.25">
      <c r="A952" s="1"/>
      <c r="B952" s="2"/>
      <c r="C952" s="3"/>
      <c r="D952" s="4"/>
      <c r="E952" s="5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 x14ac:dyDescent="0.25">
      <c r="A953" s="1"/>
      <c r="B953" s="2"/>
      <c r="C953" s="3"/>
      <c r="D953" s="4"/>
      <c r="E953" s="5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 x14ac:dyDescent="0.25">
      <c r="A954" s="1"/>
      <c r="B954" s="2"/>
      <c r="C954" s="3"/>
      <c r="D954" s="4"/>
      <c r="E954" s="5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 x14ac:dyDescent="0.25">
      <c r="A955" s="1"/>
      <c r="B955" s="2"/>
      <c r="C955" s="3"/>
      <c r="D955" s="4"/>
      <c r="E955" s="5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 x14ac:dyDescent="0.25">
      <c r="A956" s="1"/>
      <c r="B956" s="2"/>
      <c r="C956" s="3"/>
      <c r="D956" s="4"/>
      <c r="E956" s="5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 x14ac:dyDescent="0.25">
      <c r="A957" s="1"/>
      <c r="B957" s="2"/>
      <c r="C957" s="3"/>
      <c r="D957" s="4"/>
      <c r="E957" s="5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 x14ac:dyDescent="0.25">
      <c r="A958" s="1"/>
      <c r="B958" s="2"/>
      <c r="C958" s="3"/>
      <c r="D958" s="4"/>
      <c r="E958" s="5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 x14ac:dyDescent="0.25">
      <c r="A959" s="1"/>
      <c r="B959" s="2"/>
      <c r="C959" s="3"/>
      <c r="D959" s="4"/>
      <c r="E959" s="5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 x14ac:dyDescent="0.25">
      <c r="A960" s="1"/>
      <c r="B960" s="2"/>
      <c r="C960" s="3"/>
      <c r="D960" s="4"/>
      <c r="E960" s="5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 x14ac:dyDescent="0.25">
      <c r="A961" s="1"/>
      <c r="B961" s="2"/>
      <c r="C961" s="3"/>
      <c r="D961" s="4"/>
      <c r="E961" s="5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 x14ac:dyDescent="0.25">
      <c r="A962" s="1"/>
      <c r="B962" s="2"/>
      <c r="C962" s="3"/>
      <c r="D962" s="4"/>
      <c r="E962" s="5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 x14ac:dyDescent="0.25">
      <c r="A963" s="1"/>
      <c r="B963" s="2"/>
      <c r="C963" s="3"/>
      <c r="D963" s="4"/>
      <c r="E963" s="5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 x14ac:dyDescent="0.25">
      <c r="A964" s="1"/>
      <c r="B964" s="2"/>
      <c r="C964" s="3"/>
      <c r="D964" s="4"/>
      <c r="E964" s="5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 x14ac:dyDescent="0.25">
      <c r="A965" s="1"/>
      <c r="B965" s="2"/>
      <c r="C965" s="3"/>
      <c r="D965" s="4"/>
      <c r="E965" s="5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 x14ac:dyDescent="0.25">
      <c r="A966" s="1"/>
      <c r="B966" s="2"/>
      <c r="C966" s="3"/>
      <c r="D966" s="4"/>
      <c r="E966" s="5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 x14ac:dyDescent="0.25">
      <c r="A967" s="1"/>
      <c r="B967" s="2"/>
      <c r="C967" s="3"/>
      <c r="D967" s="4"/>
      <c r="E967" s="5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 x14ac:dyDescent="0.25">
      <c r="A968" s="1"/>
      <c r="B968" s="2"/>
      <c r="C968" s="3"/>
      <c r="D968" s="4"/>
      <c r="E968" s="5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 x14ac:dyDescent="0.25">
      <c r="A969" s="1"/>
      <c r="B969" s="2"/>
      <c r="C969" s="3"/>
      <c r="D969" s="4"/>
      <c r="E969" s="5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 x14ac:dyDescent="0.25">
      <c r="A970" s="1"/>
      <c r="B970" s="2"/>
      <c r="C970" s="3"/>
      <c r="D970" s="4"/>
      <c r="E970" s="5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 x14ac:dyDescent="0.25">
      <c r="A971" s="1"/>
      <c r="B971" s="2"/>
      <c r="C971" s="3"/>
      <c r="D971" s="4"/>
      <c r="E971" s="5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 x14ac:dyDescent="0.25">
      <c r="A972" s="1"/>
      <c r="B972" s="2"/>
      <c r="C972" s="3"/>
      <c r="D972" s="4"/>
      <c r="E972" s="5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 x14ac:dyDescent="0.25">
      <c r="A973" s="1"/>
      <c r="B973" s="2"/>
      <c r="C973" s="3"/>
      <c r="D973" s="4"/>
      <c r="E973" s="5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 x14ac:dyDescent="0.25">
      <c r="A974" s="1"/>
      <c r="B974" s="2"/>
      <c r="C974" s="3"/>
      <c r="D974" s="4"/>
      <c r="E974" s="5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 x14ac:dyDescent="0.25">
      <c r="A975" s="1"/>
      <c r="B975" s="2"/>
      <c r="C975" s="3"/>
      <c r="D975" s="4"/>
      <c r="E975" s="5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 x14ac:dyDescent="0.25">
      <c r="A976" s="1"/>
      <c r="B976" s="2"/>
      <c r="C976" s="3"/>
      <c r="D976" s="4"/>
      <c r="E976" s="5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 x14ac:dyDescent="0.25">
      <c r="A977" s="1"/>
      <c r="B977" s="2"/>
      <c r="C977" s="3"/>
      <c r="D977" s="4"/>
      <c r="E977" s="5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 x14ac:dyDescent="0.25">
      <c r="A978" s="1"/>
      <c r="B978" s="2"/>
      <c r="C978" s="3"/>
      <c r="D978" s="4"/>
      <c r="E978" s="5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 x14ac:dyDescent="0.25">
      <c r="A979" s="1"/>
      <c r="B979" s="2"/>
      <c r="C979" s="3"/>
      <c r="D979" s="4"/>
      <c r="E979" s="5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 x14ac:dyDescent="0.25">
      <c r="A980" s="1"/>
      <c r="B980" s="2"/>
      <c r="C980" s="3"/>
      <c r="D980" s="4"/>
      <c r="E980" s="5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 x14ac:dyDescent="0.25">
      <c r="A981" s="1"/>
      <c r="B981" s="2"/>
      <c r="C981" s="3"/>
      <c r="D981" s="4"/>
      <c r="E981" s="5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 x14ac:dyDescent="0.25">
      <c r="A982" s="1"/>
      <c r="B982" s="2"/>
      <c r="C982" s="3"/>
      <c r="D982" s="4"/>
      <c r="E982" s="5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 x14ac:dyDescent="0.25">
      <c r="A983" s="1"/>
      <c r="B983" s="2"/>
      <c r="C983" s="3"/>
      <c r="D983" s="4"/>
      <c r="E983" s="5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 x14ac:dyDescent="0.25">
      <c r="A984" s="1"/>
      <c r="B984" s="2"/>
      <c r="C984" s="3"/>
      <c r="D984" s="4"/>
      <c r="E984" s="5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 x14ac:dyDescent="0.25">
      <c r="A985" s="1"/>
      <c r="B985" s="2"/>
      <c r="C985" s="3"/>
      <c r="D985" s="4"/>
      <c r="E985" s="5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 x14ac:dyDescent="0.25">
      <c r="A986" s="1"/>
      <c r="B986" s="2"/>
      <c r="C986" s="3"/>
      <c r="D986" s="4"/>
      <c r="E986" s="5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 x14ac:dyDescent="0.25">
      <c r="A987" s="1"/>
      <c r="B987" s="2"/>
      <c r="C987" s="3"/>
      <c r="D987" s="4"/>
      <c r="E987" s="5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 x14ac:dyDescent="0.25">
      <c r="A988" s="1"/>
      <c r="B988" s="2"/>
      <c r="C988" s="3"/>
      <c r="D988" s="4"/>
      <c r="E988" s="5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 x14ac:dyDescent="0.25">
      <c r="A989" s="1"/>
      <c r="B989" s="2"/>
      <c r="C989" s="3"/>
      <c r="D989" s="4"/>
      <c r="E989" s="5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 x14ac:dyDescent="0.25">
      <c r="A990" s="1"/>
      <c r="B990" s="2"/>
      <c r="C990" s="3"/>
      <c r="D990" s="4"/>
      <c r="E990" s="5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 x14ac:dyDescent="0.25">
      <c r="A991" s="1"/>
      <c r="B991" s="2"/>
      <c r="C991" s="3"/>
      <c r="D991" s="4"/>
      <c r="E991" s="5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 x14ac:dyDescent="0.25">
      <c r="A992" s="1"/>
      <c r="B992" s="2"/>
      <c r="C992" s="3"/>
      <c r="D992" s="4"/>
      <c r="E992" s="5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 x14ac:dyDescent="0.25">
      <c r="A993" s="1"/>
      <c r="B993" s="2"/>
      <c r="C993" s="3"/>
      <c r="D993" s="4"/>
      <c r="E993" s="5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 x14ac:dyDescent="0.25">
      <c r="A994" s="1"/>
      <c r="B994" s="2"/>
      <c r="C994" s="3"/>
      <c r="D994" s="4"/>
      <c r="E994" s="5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 x14ac:dyDescent="0.25">
      <c r="A995" s="1"/>
      <c r="B995" s="2"/>
      <c r="C995" s="3"/>
      <c r="D995" s="4"/>
      <c r="E995" s="5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 x14ac:dyDescent="0.25">
      <c r="A996" s="1"/>
      <c r="B996" s="2"/>
      <c r="C996" s="3"/>
      <c r="D996" s="4"/>
      <c r="E996" s="5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customHeight="1" x14ac:dyDescent="0.25">
      <c r="A997" s="1"/>
      <c r="B997" s="2"/>
      <c r="C997" s="3"/>
      <c r="D997" s="4"/>
      <c r="E997" s="5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customHeight="1" x14ac:dyDescent="0.25">
      <c r="A998" s="1"/>
      <c r="B998" s="2"/>
      <c r="C998" s="3"/>
      <c r="D998" s="4"/>
      <c r="E998" s="5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</sheetData>
  <pageMargins left="0.74803149606299213" right="0.74803149606299213" top="0.98425196850393704" bottom="0.98425196850393704" header="0" footer="0"/>
  <pageSetup paperSize="9" scale="86" orientation="portrait"/>
  <headerFooter>
    <oddHeader>&amp;LE-Eelarvestus OÜ&amp;Cwww.e-eelarvestus.ee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00"/>
  <sheetViews>
    <sheetView workbookViewId="0"/>
  </sheetViews>
  <sheetFormatPr defaultColWidth="14.42578125" defaultRowHeight="15" customHeight="1" x14ac:dyDescent="0.25"/>
  <cols>
    <col min="1" max="1" width="60.28515625" customWidth="1"/>
    <col min="2" max="2" width="8.7109375" customWidth="1"/>
    <col min="3" max="3" width="2" customWidth="1"/>
    <col min="4" max="4" width="3.28515625" customWidth="1"/>
    <col min="5" max="6" width="4" customWidth="1"/>
    <col min="7" max="26" width="8.7109375" customWidth="1"/>
  </cols>
  <sheetData>
    <row r="1" spans="1:10" x14ac:dyDescent="0.25">
      <c r="H1" s="76" t="s">
        <v>25</v>
      </c>
      <c r="I1" s="76" t="s">
        <v>406</v>
      </c>
      <c r="J1" s="76" t="s">
        <v>407</v>
      </c>
    </row>
    <row r="2" spans="1:10" x14ac:dyDescent="0.25">
      <c r="A2" s="76" t="s">
        <v>408</v>
      </c>
      <c r="C2" s="76">
        <v>7</v>
      </c>
      <c r="D2" s="76" t="s">
        <v>409</v>
      </c>
      <c r="E2" s="76">
        <v>0.9</v>
      </c>
      <c r="F2" s="76">
        <v>2.2000000000000002</v>
      </c>
      <c r="G2" s="76">
        <f t="shared" ref="G2:G8" si="0">+E2*F2</f>
        <v>1.9800000000000002</v>
      </c>
      <c r="H2" s="76">
        <f t="shared" ref="H2:H8" si="1">+G2*C2</f>
        <v>13.860000000000001</v>
      </c>
      <c r="I2" s="76">
        <f t="shared" ref="I2:I8" si="2">+(E2+F2*2)*C2</f>
        <v>37.100000000000009</v>
      </c>
      <c r="J2" s="76">
        <f t="shared" ref="J2:J8" si="3">+E2*C2</f>
        <v>6.3</v>
      </c>
    </row>
    <row r="3" spans="1:10" x14ac:dyDescent="0.25">
      <c r="A3" s="76" t="s">
        <v>410</v>
      </c>
      <c r="C3" s="76">
        <v>2</v>
      </c>
      <c r="D3" s="76" t="s">
        <v>409</v>
      </c>
      <c r="E3" s="76">
        <v>0.8</v>
      </c>
      <c r="F3" s="76">
        <v>2.1</v>
      </c>
      <c r="G3" s="76">
        <f t="shared" si="0"/>
        <v>1.6800000000000002</v>
      </c>
      <c r="H3" s="76">
        <f t="shared" si="1"/>
        <v>3.3600000000000003</v>
      </c>
      <c r="I3" s="76">
        <f t="shared" si="2"/>
        <v>10</v>
      </c>
      <c r="J3" s="76">
        <f t="shared" si="3"/>
        <v>1.6</v>
      </c>
    </row>
    <row r="4" spans="1:10" x14ac:dyDescent="0.25">
      <c r="A4" s="76" t="s">
        <v>411</v>
      </c>
      <c r="C4" s="76">
        <v>1</v>
      </c>
      <c r="D4" s="76" t="s">
        <v>409</v>
      </c>
      <c r="E4" s="76">
        <v>1.2</v>
      </c>
      <c r="F4" s="76">
        <v>2.1</v>
      </c>
      <c r="G4" s="76">
        <f t="shared" si="0"/>
        <v>2.52</v>
      </c>
      <c r="H4" s="76">
        <f t="shared" si="1"/>
        <v>2.52</v>
      </c>
      <c r="I4" s="76">
        <f t="shared" si="2"/>
        <v>5.4</v>
      </c>
      <c r="J4" s="76">
        <f t="shared" si="3"/>
        <v>1.2</v>
      </c>
    </row>
    <row r="5" spans="1:10" x14ac:dyDescent="0.25">
      <c r="A5" s="76" t="s">
        <v>412</v>
      </c>
      <c r="C5" s="76">
        <v>1</v>
      </c>
      <c r="D5" s="76" t="s">
        <v>409</v>
      </c>
      <c r="E5" s="76">
        <v>1.2</v>
      </c>
      <c r="F5" s="76">
        <v>1.9</v>
      </c>
      <c r="G5" s="76">
        <f t="shared" si="0"/>
        <v>2.2799999999999998</v>
      </c>
      <c r="H5" s="76">
        <f t="shared" si="1"/>
        <v>2.2799999999999998</v>
      </c>
      <c r="I5" s="76">
        <f t="shared" si="2"/>
        <v>5</v>
      </c>
      <c r="J5" s="76">
        <f t="shared" si="3"/>
        <v>1.2</v>
      </c>
    </row>
    <row r="6" spans="1:10" x14ac:dyDescent="0.25">
      <c r="A6" s="76" t="s">
        <v>413</v>
      </c>
      <c r="C6" s="76">
        <v>1</v>
      </c>
      <c r="D6" s="76" t="s">
        <v>409</v>
      </c>
      <c r="E6" s="76">
        <v>0.8</v>
      </c>
      <c r="F6" s="76">
        <v>1.9</v>
      </c>
      <c r="G6" s="76">
        <f t="shared" si="0"/>
        <v>1.52</v>
      </c>
      <c r="H6" s="76">
        <f t="shared" si="1"/>
        <v>1.52</v>
      </c>
      <c r="I6" s="76">
        <f t="shared" si="2"/>
        <v>4.5999999999999996</v>
      </c>
      <c r="J6" s="76">
        <f t="shared" si="3"/>
        <v>0.8</v>
      </c>
    </row>
    <row r="7" spans="1:10" x14ac:dyDescent="0.25">
      <c r="A7" s="76" t="s">
        <v>414</v>
      </c>
      <c r="C7" s="76">
        <v>1</v>
      </c>
      <c r="D7" s="76" t="s">
        <v>409</v>
      </c>
      <c r="E7" s="76">
        <v>0.8</v>
      </c>
      <c r="F7" s="76">
        <v>2.2000000000000002</v>
      </c>
      <c r="G7" s="76">
        <f t="shared" si="0"/>
        <v>1.7600000000000002</v>
      </c>
      <c r="H7" s="76">
        <f t="shared" si="1"/>
        <v>1.7600000000000002</v>
      </c>
      <c r="I7" s="76">
        <f t="shared" si="2"/>
        <v>5.2</v>
      </c>
      <c r="J7" s="76">
        <f t="shared" si="3"/>
        <v>0.8</v>
      </c>
    </row>
    <row r="8" spans="1:10" x14ac:dyDescent="0.25">
      <c r="A8" s="76" t="s">
        <v>415</v>
      </c>
      <c r="C8" s="76">
        <v>1</v>
      </c>
      <c r="D8" s="76" t="s">
        <v>409</v>
      </c>
      <c r="E8" s="76">
        <v>0.9</v>
      </c>
      <c r="F8" s="76">
        <v>2.2000000000000002</v>
      </c>
      <c r="G8" s="76">
        <f t="shared" si="0"/>
        <v>1.9800000000000002</v>
      </c>
      <c r="H8" s="76">
        <f t="shared" si="1"/>
        <v>1.9800000000000002</v>
      </c>
      <c r="I8" s="76">
        <f t="shared" si="2"/>
        <v>5.3000000000000007</v>
      </c>
      <c r="J8" s="76">
        <f t="shared" si="3"/>
        <v>0.9</v>
      </c>
    </row>
    <row r="10" spans="1:10" x14ac:dyDescent="0.25">
      <c r="A10" s="76" t="s">
        <v>416</v>
      </c>
      <c r="C10" s="76">
        <v>1</v>
      </c>
      <c r="D10" s="76" t="s">
        <v>409</v>
      </c>
      <c r="E10" s="76">
        <v>4</v>
      </c>
      <c r="F10" s="76">
        <v>2.4</v>
      </c>
      <c r="G10" s="76">
        <f t="shared" ref="G10:G12" si="4">+E10*F10</f>
        <v>9.6</v>
      </c>
      <c r="H10" s="76">
        <f t="shared" ref="H10:H12" si="5">+G10*C10</f>
        <v>9.6</v>
      </c>
      <c r="I10" s="76">
        <f t="shared" ref="I10:I12" si="6">+(E10+F10*2)*C10</f>
        <v>8.8000000000000007</v>
      </c>
      <c r="J10" s="76">
        <f t="shared" ref="J10:J12" si="7">+E10*C10</f>
        <v>4</v>
      </c>
    </row>
    <row r="11" spans="1:10" x14ac:dyDescent="0.25">
      <c r="A11" s="76" t="s">
        <v>417</v>
      </c>
      <c r="C11" s="76">
        <v>1</v>
      </c>
      <c r="D11" s="76" t="s">
        <v>409</v>
      </c>
      <c r="E11" s="76">
        <v>1.8</v>
      </c>
      <c r="F11" s="76">
        <v>2.4</v>
      </c>
      <c r="G11" s="76">
        <f t="shared" si="4"/>
        <v>4.32</v>
      </c>
      <c r="H11" s="76">
        <f t="shared" si="5"/>
        <v>4.32</v>
      </c>
      <c r="I11" s="76">
        <f t="shared" si="6"/>
        <v>6.6</v>
      </c>
      <c r="J11" s="76">
        <f t="shared" si="7"/>
        <v>1.8</v>
      </c>
    </row>
    <row r="12" spans="1:10" x14ac:dyDescent="0.25">
      <c r="A12" s="76" t="s">
        <v>418</v>
      </c>
      <c r="C12" s="76">
        <v>1</v>
      </c>
      <c r="D12" s="76" t="s">
        <v>409</v>
      </c>
      <c r="E12" s="76">
        <v>1</v>
      </c>
      <c r="F12" s="76">
        <v>2.1</v>
      </c>
      <c r="G12" s="76">
        <f t="shared" si="4"/>
        <v>2.1</v>
      </c>
      <c r="H12" s="76">
        <f t="shared" si="5"/>
        <v>2.1</v>
      </c>
      <c r="I12" s="76">
        <f t="shared" si="6"/>
        <v>5.2</v>
      </c>
      <c r="J12" s="76">
        <f t="shared" si="7"/>
        <v>1</v>
      </c>
    </row>
    <row r="14" spans="1:10" x14ac:dyDescent="0.25">
      <c r="A14" s="76" t="s">
        <v>419</v>
      </c>
      <c r="C14" s="76">
        <v>1</v>
      </c>
      <c r="D14" s="76" t="s">
        <v>409</v>
      </c>
      <c r="E14" s="76">
        <v>2</v>
      </c>
      <c r="F14" s="76">
        <v>1</v>
      </c>
      <c r="G14" s="76">
        <f t="shared" ref="G14:G26" si="8">+E14*F14</f>
        <v>2</v>
      </c>
      <c r="H14" s="76">
        <f t="shared" ref="H14:H26" si="9">+G14*C14</f>
        <v>2</v>
      </c>
      <c r="I14" s="76">
        <f t="shared" ref="I14:I26" si="10">+(E14+F14*2)*C14</f>
        <v>4</v>
      </c>
      <c r="J14" s="76">
        <f t="shared" ref="J14:J26" si="11">+E14*C14</f>
        <v>2</v>
      </c>
    </row>
    <row r="15" spans="1:10" x14ac:dyDescent="0.25">
      <c r="A15" s="76" t="s">
        <v>420</v>
      </c>
      <c r="C15" s="76">
        <v>1</v>
      </c>
      <c r="D15" s="76" t="s">
        <v>409</v>
      </c>
      <c r="E15" s="76">
        <v>1</v>
      </c>
      <c r="F15" s="76">
        <v>2.4</v>
      </c>
      <c r="G15" s="76">
        <f t="shared" si="8"/>
        <v>2.4</v>
      </c>
      <c r="H15" s="76">
        <f t="shared" si="9"/>
        <v>2.4</v>
      </c>
      <c r="I15" s="76">
        <f t="shared" si="10"/>
        <v>5.8</v>
      </c>
      <c r="J15" s="76">
        <f t="shared" si="11"/>
        <v>1</v>
      </c>
    </row>
    <row r="16" spans="1:10" x14ac:dyDescent="0.25">
      <c r="A16" s="76" t="s">
        <v>421</v>
      </c>
      <c r="C16" s="76">
        <v>1</v>
      </c>
      <c r="D16" s="76" t="s">
        <v>409</v>
      </c>
      <c r="E16" s="76">
        <v>2</v>
      </c>
      <c r="F16" s="76">
        <v>2.4</v>
      </c>
      <c r="G16" s="76">
        <f t="shared" si="8"/>
        <v>4.8</v>
      </c>
      <c r="H16" s="76">
        <f t="shared" si="9"/>
        <v>4.8</v>
      </c>
      <c r="I16" s="76">
        <f t="shared" si="10"/>
        <v>6.8</v>
      </c>
      <c r="J16" s="76">
        <f t="shared" si="11"/>
        <v>2</v>
      </c>
    </row>
    <row r="17" spans="1:10" x14ac:dyDescent="0.25">
      <c r="A17" s="76" t="s">
        <v>422</v>
      </c>
      <c r="C17" s="76">
        <v>1</v>
      </c>
      <c r="D17" s="76" t="s">
        <v>409</v>
      </c>
      <c r="E17" s="76">
        <v>0.8</v>
      </c>
      <c r="F17" s="76">
        <v>2.4</v>
      </c>
      <c r="G17" s="76">
        <f t="shared" si="8"/>
        <v>1.92</v>
      </c>
      <c r="H17" s="76">
        <f t="shared" si="9"/>
        <v>1.92</v>
      </c>
      <c r="I17" s="76">
        <f t="shared" si="10"/>
        <v>5.6</v>
      </c>
      <c r="J17" s="76">
        <f t="shared" si="11"/>
        <v>0.8</v>
      </c>
    </row>
    <row r="18" spans="1:10" x14ac:dyDescent="0.25">
      <c r="A18" s="76" t="s">
        <v>423</v>
      </c>
      <c r="C18" s="76">
        <v>1</v>
      </c>
      <c r="D18" s="76" t="s">
        <v>409</v>
      </c>
      <c r="E18" s="76">
        <v>0.4</v>
      </c>
      <c r="F18" s="76">
        <v>2.4</v>
      </c>
      <c r="G18" s="76">
        <f t="shared" si="8"/>
        <v>0.96</v>
      </c>
      <c r="H18" s="76">
        <f t="shared" si="9"/>
        <v>0.96</v>
      </c>
      <c r="I18" s="76">
        <f t="shared" si="10"/>
        <v>5.2</v>
      </c>
      <c r="J18" s="76">
        <f t="shared" si="11"/>
        <v>0.4</v>
      </c>
    </row>
    <row r="19" spans="1:10" x14ac:dyDescent="0.25">
      <c r="A19" s="76" t="s">
        <v>424</v>
      </c>
      <c r="C19" s="76">
        <v>1</v>
      </c>
      <c r="D19" s="76" t="s">
        <v>409</v>
      </c>
      <c r="E19" s="76">
        <v>1.8</v>
      </c>
      <c r="F19" s="76">
        <v>2.4</v>
      </c>
      <c r="G19" s="76">
        <f t="shared" si="8"/>
        <v>4.32</v>
      </c>
      <c r="H19" s="76">
        <f t="shared" si="9"/>
        <v>4.32</v>
      </c>
      <c r="I19" s="76">
        <f t="shared" si="10"/>
        <v>6.6</v>
      </c>
      <c r="J19" s="76">
        <f t="shared" si="11"/>
        <v>1.8</v>
      </c>
    </row>
    <row r="20" spans="1:10" x14ac:dyDescent="0.25">
      <c r="A20" s="76" t="s">
        <v>425</v>
      </c>
      <c r="C20" s="76">
        <v>2</v>
      </c>
      <c r="D20" s="76" t="s">
        <v>409</v>
      </c>
      <c r="E20" s="76">
        <v>2.9</v>
      </c>
      <c r="F20" s="76">
        <v>2.4</v>
      </c>
      <c r="G20" s="76">
        <f t="shared" si="8"/>
        <v>6.96</v>
      </c>
      <c r="H20" s="76">
        <f t="shared" si="9"/>
        <v>13.92</v>
      </c>
      <c r="I20" s="76">
        <f t="shared" si="10"/>
        <v>15.399999999999999</v>
      </c>
      <c r="J20" s="76">
        <f t="shared" si="11"/>
        <v>5.8</v>
      </c>
    </row>
    <row r="21" spans="1:10" ht="15.75" customHeight="1" x14ac:dyDescent="0.25">
      <c r="A21" s="76" t="s">
        <v>426</v>
      </c>
      <c r="C21" s="76">
        <v>1</v>
      </c>
      <c r="D21" s="76" t="s">
        <v>409</v>
      </c>
      <c r="E21" s="76">
        <v>1.1000000000000001</v>
      </c>
      <c r="F21" s="76">
        <v>2.4</v>
      </c>
      <c r="G21" s="76">
        <f t="shared" si="8"/>
        <v>2.64</v>
      </c>
      <c r="H21" s="76">
        <f t="shared" si="9"/>
        <v>2.64</v>
      </c>
      <c r="I21" s="76">
        <f t="shared" si="10"/>
        <v>5.9</v>
      </c>
      <c r="J21" s="76">
        <f t="shared" si="11"/>
        <v>1.1000000000000001</v>
      </c>
    </row>
    <row r="22" spans="1:10" ht="15.75" customHeight="1" x14ac:dyDescent="0.25">
      <c r="A22" s="76" t="s">
        <v>427</v>
      </c>
      <c r="C22" s="76">
        <v>1</v>
      </c>
      <c r="D22" s="76" t="s">
        <v>409</v>
      </c>
      <c r="E22" s="76">
        <v>1.5</v>
      </c>
      <c r="F22" s="76">
        <v>2.4</v>
      </c>
      <c r="G22" s="76">
        <f t="shared" si="8"/>
        <v>3.5999999999999996</v>
      </c>
      <c r="H22" s="76">
        <f t="shared" si="9"/>
        <v>3.5999999999999996</v>
      </c>
      <c r="I22" s="76">
        <f t="shared" si="10"/>
        <v>6.3</v>
      </c>
      <c r="J22" s="76">
        <f t="shared" si="11"/>
        <v>1.5</v>
      </c>
    </row>
    <row r="23" spans="1:10" ht="15.75" customHeight="1" x14ac:dyDescent="0.25">
      <c r="A23" s="76" t="s">
        <v>428</v>
      </c>
      <c r="C23" s="76">
        <v>1</v>
      </c>
      <c r="D23" s="76" t="s">
        <v>409</v>
      </c>
      <c r="E23" s="76">
        <v>4.9000000000000004</v>
      </c>
      <c r="F23" s="76">
        <v>3</v>
      </c>
      <c r="G23" s="76">
        <f t="shared" si="8"/>
        <v>14.700000000000001</v>
      </c>
      <c r="H23" s="76">
        <f t="shared" si="9"/>
        <v>14.700000000000001</v>
      </c>
      <c r="I23" s="76">
        <f t="shared" si="10"/>
        <v>10.9</v>
      </c>
      <c r="J23" s="76">
        <f t="shared" si="11"/>
        <v>4.9000000000000004</v>
      </c>
    </row>
    <row r="24" spans="1:10" ht="15.75" customHeight="1" x14ac:dyDescent="0.25">
      <c r="A24" s="76" t="s">
        <v>429</v>
      </c>
      <c r="C24" s="76">
        <v>1</v>
      </c>
      <c r="D24" s="76" t="s">
        <v>409</v>
      </c>
      <c r="E24" s="76">
        <v>8.1999999999999993</v>
      </c>
      <c r="F24" s="76">
        <v>3</v>
      </c>
      <c r="G24" s="76">
        <f t="shared" si="8"/>
        <v>24.599999999999998</v>
      </c>
      <c r="H24" s="76">
        <f t="shared" si="9"/>
        <v>24.599999999999998</v>
      </c>
      <c r="I24" s="76">
        <f t="shared" si="10"/>
        <v>14.2</v>
      </c>
      <c r="J24" s="76">
        <f t="shared" si="11"/>
        <v>8.1999999999999993</v>
      </c>
    </row>
    <row r="25" spans="1:10" ht="15.75" customHeight="1" x14ac:dyDescent="0.25">
      <c r="A25" s="76" t="s">
        <v>430</v>
      </c>
      <c r="C25" s="76">
        <v>2</v>
      </c>
      <c r="D25" s="76" t="s">
        <v>409</v>
      </c>
      <c r="E25" s="76">
        <v>0.7</v>
      </c>
      <c r="F25" s="76">
        <v>3</v>
      </c>
      <c r="G25" s="76">
        <f t="shared" si="8"/>
        <v>2.0999999999999996</v>
      </c>
      <c r="H25" s="76">
        <f t="shared" si="9"/>
        <v>4.1999999999999993</v>
      </c>
      <c r="I25" s="76">
        <f t="shared" si="10"/>
        <v>13.4</v>
      </c>
      <c r="J25" s="76">
        <f t="shared" si="11"/>
        <v>1.4</v>
      </c>
    </row>
    <row r="26" spans="1:10" ht="15.75" customHeight="1" x14ac:dyDescent="0.25">
      <c r="A26" s="76" t="s">
        <v>431</v>
      </c>
      <c r="C26" s="76">
        <v>1</v>
      </c>
      <c r="D26" s="76" t="s">
        <v>409</v>
      </c>
      <c r="E26" s="76">
        <v>3.8</v>
      </c>
      <c r="F26" s="76">
        <v>2.1</v>
      </c>
      <c r="G26" s="76">
        <f t="shared" si="8"/>
        <v>7.9799999999999995</v>
      </c>
      <c r="H26" s="76">
        <f t="shared" si="9"/>
        <v>7.9799999999999995</v>
      </c>
      <c r="I26" s="76">
        <f t="shared" si="10"/>
        <v>8</v>
      </c>
      <c r="J26" s="76">
        <f t="shared" si="11"/>
        <v>3.8</v>
      </c>
    </row>
    <row r="27" spans="1:10" ht="15.75" customHeight="1" x14ac:dyDescent="0.25"/>
    <row r="28" spans="1:10" ht="15.75" customHeight="1" x14ac:dyDescent="0.25"/>
    <row r="29" spans="1:10" ht="15.75" customHeight="1" x14ac:dyDescent="0.25"/>
    <row r="30" spans="1:10" ht="15.75" customHeight="1" x14ac:dyDescent="0.25"/>
    <row r="31" spans="1:10" ht="15.75" customHeight="1" x14ac:dyDescent="0.25"/>
    <row r="32" spans="1:10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Hinnatabel</vt:lpstr>
      <vt:lpstr>avad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Marko</dc:creator>
  <cp:lastModifiedBy>Priit</cp:lastModifiedBy>
  <dcterms:created xsi:type="dcterms:W3CDTF">2019-03-18T13:04:27Z</dcterms:created>
  <dcterms:modified xsi:type="dcterms:W3CDTF">2024-05-15T08:11:47Z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PS9Connected">
    <vt:bool>true</vt:bool>
  </property>
  <property fmtid="{D5CDD505-2E9C-101B-9397-08002B2CF9AE}" pid="3" name="PlanSwiftJobName">
    <vt:lpwstr/>
  </property>
  <property fmtid="{D5CDD505-2E9C-101B-9397-08002B2CF9AE}" pid="4" name="PlanSwiftJobGuid">
    <vt:lpwstr/>
  </property>
  <property fmtid="{D5CDD505-2E9C-101B-9397-08002B2CF9AE}" pid="5" name="LinkedDataId">
    <vt:lpwstr>{91EA2040-B4A7-4BCF-823F-D59FD3CB9C05}</vt:lpwstr>
  </property>
</Properties>
</file>