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17640" windowHeight="9375"/>
  </bookViews>
  <sheets>
    <sheet name="Hinnatabel" sheetId="1" r:id="rId1"/>
    <sheet name="avad" sheetId="2" r:id="rId2"/>
  </sheets>
  <calcPr calcId="152511"/>
  <extLst>
    <ext uri="GoogleSheetsCustomDataVersion2">
      <go:sheetsCustomData xmlns:go="http://customooxmlschemas.google.com/" r:id="rId6" roundtripDataChecksum="F07h/nrlFQdZlkI20syaRFmjwDf5jkyj8WN6z1+e8YA="/>
    </ext>
  </extLst>
</workbook>
</file>

<file path=xl/calcChain.xml><?xml version="1.0" encoding="utf-8"?>
<calcChain xmlns="http://schemas.openxmlformats.org/spreadsheetml/2006/main">
  <c r="J26" i="2" l="1"/>
  <c r="I26" i="2"/>
  <c r="G26" i="2"/>
  <c r="H26" i="2" s="1"/>
  <c r="J25" i="2"/>
  <c r="I25" i="2"/>
  <c r="G25" i="2"/>
  <c r="H25" i="2" s="1"/>
  <c r="J24" i="2"/>
  <c r="I24" i="2"/>
  <c r="G24" i="2"/>
  <c r="H24" i="2" s="1"/>
  <c r="J23" i="2"/>
  <c r="I23" i="2"/>
  <c r="G23" i="2"/>
  <c r="H23" i="2" s="1"/>
  <c r="J22" i="2"/>
  <c r="I22" i="2"/>
  <c r="G22" i="2"/>
  <c r="H22" i="2" s="1"/>
  <c r="J21" i="2"/>
  <c r="I21" i="2"/>
  <c r="G21" i="2"/>
  <c r="H21" i="2" s="1"/>
  <c r="J20" i="2"/>
  <c r="I20" i="2"/>
  <c r="G20" i="2"/>
  <c r="H20" i="2" s="1"/>
  <c r="J19" i="2"/>
  <c r="I19" i="2"/>
  <c r="G19" i="2"/>
  <c r="H19" i="2" s="1"/>
  <c r="J18" i="2"/>
  <c r="I18" i="2"/>
  <c r="G18" i="2"/>
  <c r="H18" i="2" s="1"/>
  <c r="J17" i="2"/>
  <c r="I17" i="2"/>
  <c r="G17" i="2"/>
  <c r="H17" i="2" s="1"/>
  <c r="J16" i="2"/>
  <c r="I16" i="2"/>
  <c r="G16" i="2"/>
  <c r="H16" i="2" s="1"/>
  <c r="J15" i="2"/>
  <c r="I15" i="2"/>
  <c r="G15" i="2"/>
  <c r="H15" i="2" s="1"/>
  <c r="J14" i="2"/>
  <c r="I14" i="2"/>
  <c r="G14" i="2"/>
  <c r="H14" i="2" s="1"/>
  <c r="J12" i="2"/>
  <c r="I12" i="2"/>
  <c r="G12" i="2"/>
  <c r="H12" i="2" s="1"/>
  <c r="J11" i="2"/>
  <c r="I11" i="2"/>
  <c r="G11" i="2"/>
  <c r="H11" i="2" s="1"/>
  <c r="J10" i="2"/>
  <c r="I10" i="2"/>
  <c r="G10" i="2"/>
  <c r="H10" i="2" s="1"/>
  <c r="J8" i="2"/>
  <c r="I8" i="2"/>
  <c r="G8" i="2"/>
  <c r="H8" i="2" s="1"/>
  <c r="J7" i="2"/>
  <c r="I7" i="2"/>
  <c r="G7" i="2"/>
  <c r="H7" i="2" s="1"/>
  <c r="J6" i="2"/>
  <c r="I6" i="2"/>
  <c r="G6" i="2"/>
  <c r="H6" i="2" s="1"/>
  <c r="J5" i="2"/>
  <c r="I5" i="2"/>
  <c r="G5" i="2"/>
  <c r="H5" i="2" s="1"/>
  <c r="J4" i="2"/>
  <c r="I4" i="2"/>
  <c r="G4" i="2"/>
  <c r="H4" i="2" s="1"/>
  <c r="J3" i="2"/>
  <c r="I3" i="2"/>
  <c r="G3" i="2"/>
  <c r="H3" i="2" s="1"/>
  <c r="J2" i="2"/>
  <c r="I2" i="2"/>
  <c r="G2" i="2"/>
  <c r="H2" i="2" s="1"/>
  <c r="F549" i="1"/>
  <c r="F548" i="1"/>
  <c r="F547" i="1"/>
  <c r="F545" i="1"/>
  <c r="F544" i="1"/>
  <c r="F543" i="1"/>
  <c r="F520" i="1" s="1"/>
  <c r="F542" i="1"/>
  <c r="F541" i="1"/>
  <c r="F540" i="1"/>
  <c r="F539" i="1"/>
  <c r="F538" i="1"/>
  <c r="F537" i="1"/>
  <c r="F536" i="1"/>
  <c r="A536" i="1"/>
  <c r="A537" i="1" s="1"/>
  <c r="A538" i="1" s="1"/>
  <c r="A539" i="1" s="1"/>
  <c r="A540" i="1" s="1"/>
  <c r="F535" i="1"/>
  <c r="F534" i="1"/>
  <c r="F533" i="1"/>
  <c r="F532" i="1"/>
  <c r="F531" i="1"/>
  <c r="A531" i="1"/>
  <c r="A532" i="1" s="1"/>
  <c r="A533" i="1" s="1"/>
  <c r="F530" i="1"/>
  <c r="A530" i="1"/>
  <c r="F529" i="1"/>
  <c r="F528" i="1"/>
  <c r="F527" i="1"/>
  <c r="F526" i="1"/>
  <c r="F525" i="1"/>
  <c r="F524" i="1"/>
  <c r="F523" i="1"/>
  <c r="F522" i="1"/>
  <c r="F521" i="1"/>
  <c r="F519" i="1"/>
  <c r="F518" i="1"/>
  <c r="F517" i="1"/>
  <c r="F516" i="1"/>
  <c r="F515" i="1"/>
  <c r="F514" i="1"/>
  <c r="A514" i="1"/>
  <c r="F513" i="1"/>
  <c r="F512" i="1"/>
  <c r="F511" i="1"/>
  <c r="F510" i="1"/>
  <c r="F509" i="1"/>
  <c r="F508" i="1"/>
  <c r="F507" i="1"/>
  <c r="A507" i="1"/>
  <c r="A508" i="1" s="1"/>
  <c r="A509" i="1" s="1"/>
  <c r="A510" i="1" s="1"/>
  <c r="A511" i="1" s="1"/>
  <c r="F506" i="1"/>
  <c r="A506" i="1"/>
  <c r="F505" i="1"/>
  <c r="F504" i="1"/>
  <c r="F503" i="1"/>
  <c r="F502" i="1"/>
  <c r="F501" i="1"/>
  <c r="F500" i="1"/>
  <c r="F499" i="1"/>
  <c r="F498" i="1"/>
  <c r="F497" i="1"/>
  <c r="F496" i="1"/>
  <c r="A496" i="1"/>
  <c r="A497" i="1" s="1"/>
  <c r="A498" i="1" s="1"/>
  <c r="A499" i="1" s="1"/>
  <c r="A500" i="1" s="1"/>
  <c r="F495" i="1"/>
  <c r="A495" i="1"/>
  <c r="F494" i="1"/>
  <c r="F493" i="1"/>
  <c r="F492" i="1" s="1"/>
  <c r="F491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A470" i="1"/>
  <c r="A471" i="1" s="1"/>
  <c r="A472" i="1" s="1"/>
  <c r="A473" i="1" s="1"/>
  <c r="A474" i="1" s="1"/>
  <c r="F469" i="1"/>
  <c r="A469" i="1"/>
  <c r="F468" i="1"/>
  <c r="F467" i="1"/>
  <c r="F466" i="1"/>
  <c r="F463" i="1" s="1"/>
  <c r="F465" i="1"/>
  <c r="F464" i="1"/>
  <c r="F462" i="1"/>
  <c r="F461" i="1"/>
  <c r="F459" i="1"/>
  <c r="F458" i="1"/>
  <c r="F455" i="1" s="1"/>
  <c r="F454" i="1"/>
  <c r="F452" i="1"/>
  <c r="F451" i="1"/>
  <c r="F448" i="1" s="1"/>
  <c r="F450" i="1"/>
  <c r="F447" i="1"/>
  <c r="F446" i="1"/>
  <c r="F442" i="1"/>
  <c r="A442" i="1"/>
  <c r="F441" i="1"/>
  <c r="A441" i="1"/>
  <c r="F440" i="1"/>
  <c r="F439" i="1"/>
  <c r="F438" i="1"/>
  <c r="F434" i="1" s="1"/>
  <c r="C438" i="1"/>
  <c r="F437" i="1"/>
  <c r="F433" i="1"/>
  <c r="F431" i="1"/>
  <c r="F430" i="1"/>
  <c r="F429" i="1"/>
  <c r="F428" i="1"/>
  <c r="F427" i="1"/>
  <c r="F426" i="1"/>
  <c r="F425" i="1"/>
  <c r="F424" i="1"/>
  <c r="F423" i="1"/>
  <c r="F422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A407" i="1"/>
  <c r="A408" i="1" s="1"/>
  <c r="A410" i="1" s="1"/>
  <c r="A411" i="1" s="1"/>
  <c r="A413" i="1" s="1"/>
  <c r="A414" i="1" s="1"/>
  <c r="A416" i="1" s="1"/>
  <c r="A417" i="1" s="1"/>
  <c r="A419" i="1" s="1"/>
  <c r="A420" i="1" s="1"/>
  <c r="A422" i="1" s="1"/>
  <c r="A423" i="1" s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A387" i="1"/>
  <c r="A388" i="1" s="1"/>
  <c r="A390" i="1" s="1"/>
  <c r="A392" i="1" s="1"/>
  <c r="A393" i="1" s="1"/>
  <c r="A395" i="1" s="1"/>
  <c r="A396" i="1" s="1"/>
  <c r="F386" i="1"/>
  <c r="F385" i="1"/>
  <c r="F384" i="1"/>
  <c r="F383" i="1"/>
  <c r="F382" i="1"/>
  <c r="F381" i="1"/>
  <c r="F380" i="1"/>
  <c r="F379" i="1"/>
  <c r="F378" i="1"/>
  <c r="F376" i="1" s="1"/>
  <c r="F377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C352" i="1"/>
  <c r="F351" i="1"/>
  <c r="F350" i="1"/>
  <c r="F349" i="1"/>
  <c r="F348" i="1"/>
  <c r="F347" i="1"/>
  <c r="F346" i="1"/>
  <c r="F345" i="1"/>
  <c r="F344" i="1"/>
  <c r="F343" i="1"/>
  <c r="F342" i="1"/>
  <c r="F341" i="1"/>
  <c r="F339" i="1" s="1"/>
  <c r="F340" i="1"/>
  <c r="F338" i="1"/>
  <c r="F337" i="1"/>
  <c r="C336" i="1"/>
  <c r="F336" i="1" s="1"/>
  <c r="C335" i="1"/>
  <c r="F335" i="1" s="1"/>
  <c r="C334" i="1"/>
  <c r="F334" i="1" s="1"/>
  <c r="F333" i="1"/>
  <c r="F332" i="1"/>
  <c r="C331" i="1"/>
  <c r="F331" i="1" s="1"/>
  <c r="F330" i="1"/>
  <c r="F329" i="1"/>
  <c r="F328" i="1"/>
  <c r="C327" i="1"/>
  <c r="F327" i="1" s="1"/>
  <c r="F326" i="1"/>
  <c r="F325" i="1"/>
  <c r="F324" i="1"/>
  <c r="C323" i="1"/>
  <c r="F323" i="1" s="1"/>
  <c r="F322" i="1"/>
  <c r="C321" i="1"/>
  <c r="F321" i="1" s="1"/>
  <c r="F320" i="1"/>
  <c r="F319" i="1"/>
  <c r="C318" i="1"/>
  <c r="F318" i="1" s="1"/>
  <c r="F317" i="1"/>
  <c r="C316" i="1"/>
  <c r="F316" i="1" s="1"/>
  <c r="F315" i="1"/>
  <c r="F314" i="1"/>
  <c r="C314" i="1"/>
  <c r="F313" i="1"/>
  <c r="F312" i="1"/>
  <c r="F311" i="1"/>
  <c r="C310" i="1"/>
  <c r="F310" i="1" s="1"/>
  <c r="A310" i="1"/>
  <c r="A311" i="1" s="1"/>
  <c r="C309" i="1"/>
  <c r="F309" i="1" s="1"/>
  <c r="A309" i="1"/>
  <c r="F308" i="1"/>
  <c r="C308" i="1"/>
  <c r="A308" i="1"/>
  <c r="C307" i="1"/>
  <c r="F307" i="1" s="1"/>
  <c r="A307" i="1"/>
  <c r="F306" i="1"/>
  <c r="F305" i="1"/>
  <c r="F304" i="1"/>
  <c r="C304" i="1"/>
  <c r="F303" i="1"/>
  <c r="F302" i="1"/>
  <c r="F301" i="1"/>
  <c r="C301" i="1"/>
  <c r="F300" i="1"/>
  <c r="F299" i="1"/>
  <c r="F298" i="1"/>
  <c r="C298" i="1"/>
  <c r="C297" i="1"/>
  <c r="F297" i="1" s="1"/>
  <c r="F296" i="1"/>
  <c r="C295" i="1"/>
  <c r="F295" i="1" s="1"/>
  <c r="C294" i="1"/>
  <c r="F294" i="1" s="1"/>
  <c r="F293" i="1"/>
  <c r="C292" i="1"/>
  <c r="F292" i="1" s="1"/>
  <c r="F291" i="1"/>
  <c r="C290" i="1"/>
  <c r="F290" i="1" s="1"/>
  <c r="F289" i="1"/>
  <c r="F288" i="1"/>
  <c r="C288" i="1"/>
  <c r="F287" i="1"/>
  <c r="C286" i="1"/>
  <c r="F286" i="1" s="1"/>
  <c r="F285" i="1"/>
  <c r="C284" i="1"/>
  <c r="F284" i="1" s="1"/>
  <c r="F282" i="1"/>
  <c r="F278" i="1"/>
  <c r="F277" i="1"/>
  <c r="F276" i="1"/>
  <c r="F275" i="1"/>
  <c r="F274" i="1"/>
  <c r="F273" i="1"/>
  <c r="F272" i="1"/>
  <c r="F271" i="1" s="1"/>
  <c r="F270" i="1"/>
  <c r="F269" i="1"/>
  <c r="F267" i="1"/>
  <c r="F266" i="1"/>
  <c r="F265" i="1"/>
  <c r="F264" i="1"/>
  <c r="F263" i="1"/>
  <c r="F262" i="1"/>
  <c r="F261" i="1"/>
  <c r="F260" i="1"/>
  <c r="A260" i="1"/>
  <c r="A261" i="1" s="1"/>
  <c r="A262" i="1" s="1"/>
  <c r="A263" i="1" s="1"/>
  <c r="F259" i="1"/>
  <c r="F258" i="1"/>
  <c r="F257" i="1"/>
  <c r="F256" i="1"/>
  <c r="F255" i="1"/>
  <c r="F254" i="1"/>
  <c r="F253" i="1"/>
  <c r="A253" i="1"/>
  <c r="A254" i="1" s="1"/>
  <c r="A255" i="1" s="1"/>
  <c r="A256" i="1" s="1"/>
  <c r="A257" i="1" s="1"/>
  <c r="F252" i="1"/>
  <c r="A252" i="1"/>
  <c r="F251" i="1"/>
  <c r="F250" i="1"/>
  <c r="F249" i="1"/>
  <c r="F248" i="1"/>
  <c r="F247" i="1"/>
  <c r="F246" i="1"/>
  <c r="F245" i="1"/>
  <c r="F244" i="1"/>
  <c r="F243" i="1"/>
  <c r="F242" i="1"/>
  <c r="F241" i="1" s="1"/>
  <c r="F240" i="1"/>
  <c r="F238" i="1"/>
  <c r="F237" i="1"/>
  <c r="F235" i="1" s="1"/>
  <c r="F236" i="1"/>
  <c r="C232" i="1"/>
  <c r="F232" i="1" s="1"/>
  <c r="F231" i="1"/>
  <c r="F230" i="1"/>
  <c r="F229" i="1"/>
  <c r="F228" i="1"/>
  <c r="F227" i="1"/>
  <c r="F226" i="1"/>
  <c r="A226" i="1"/>
  <c r="F225" i="1"/>
  <c r="F223" i="1" s="1"/>
  <c r="F220" i="1"/>
  <c r="F219" i="1"/>
  <c r="F218" i="1"/>
  <c r="F217" i="1"/>
  <c r="F216" i="1"/>
  <c r="F215" i="1"/>
  <c r="F214" i="1"/>
  <c r="F213" i="1"/>
  <c r="F212" i="1"/>
  <c r="F211" i="1"/>
  <c r="F210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5" i="1"/>
  <c r="F184" i="1"/>
  <c r="F183" i="1"/>
  <c r="F182" i="1"/>
  <c r="F181" i="1"/>
  <c r="A181" i="1"/>
  <c r="F180" i="1"/>
  <c r="F179" i="1"/>
  <c r="F178" i="1" s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0" i="1" s="1"/>
  <c r="F142" i="1"/>
  <c r="F141" i="1"/>
  <c r="F139" i="1"/>
  <c r="F138" i="1"/>
  <c r="F136" i="1"/>
  <c r="F134" i="1"/>
  <c r="F133" i="1"/>
  <c r="F132" i="1"/>
  <c r="F131" i="1"/>
  <c r="F130" i="1"/>
  <c r="F127" i="1" s="1"/>
  <c r="F129" i="1"/>
  <c r="F128" i="1"/>
  <c r="F126" i="1"/>
  <c r="F125" i="1"/>
  <c r="F124" i="1"/>
  <c r="F123" i="1"/>
  <c r="F122" i="1"/>
  <c r="F119" i="1" s="1"/>
  <c r="F121" i="1"/>
  <c r="F120" i="1"/>
  <c r="F118" i="1"/>
  <c r="F117" i="1"/>
  <c r="F113" i="1"/>
  <c r="F111" i="1"/>
  <c r="F108" i="1"/>
  <c r="F107" i="1"/>
  <c r="F106" i="1"/>
  <c r="F105" i="1"/>
  <c r="F102" i="1" s="1"/>
  <c r="F104" i="1"/>
  <c r="F103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6" i="1" s="1"/>
  <c r="F87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7" i="1" s="1"/>
  <c r="F69" i="1"/>
  <c r="F66" i="1"/>
  <c r="F65" i="1"/>
  <c r="F64" i="1"/>
  <c r="F63" i="1"/>
  <c r="F62" i="1"/>
  <c r="F61" i="1"/>
  <c r="F58" i="1" s="1"/>
  <c r="F60" i="1"/>
  <c r="F59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 s="1"/>
  <c r="F31" i="1"/>
  <c r="F29" i="1"/>
  <c r="F28" i="1"/>
  <c r="F27" i="1" s="1"/>
  <c r="F24" i="1"/>
  <c r="F23" i="1"/>
  <c r="F22" i="1"/>
  <c r="F21" i="1"/>
  <c r="F20" i="1"/>
  <c r="F19" i="1"/>
  <c r="F18" i="1"/>
  <c r="F15" i="1" s="1"/>
  <c r="F17" i="1"/>
  <c r="F16" i="1"/>
  <c r="F14" i="1"/>
  <c r="F13" i="1"/>
  <c r="F445" i="1" l="1"/>
  <c r="F12" i="1"/>
  <c r="F116" i="1"/>
  <c r="F281" i="1"/>
  <c r="F460" i="1"/>
  <c r="F137" i="1"/>
  <c r="F188" i="1"/>
  <c r="F268" i="1"/>
  <c r="F550" i="1" l="1"/>
  <c r="F552" i="1" s="1"/>
  <c r="F551" i="1" s="1"/>
</calcChain>
</file>

<file path=xl/sharedStrings.xml><?xml version="1.0" encoding="utf-8"?>
<sst xmlns="http://schemas.openxmlformats.org/spreadsheetml/2006/main" count="857" uniqueCount="432">
  <si>
    <t>Eramu</t>
  </si>
  <si>
    <t>Suletud netopind ca 139 m2</t>
  </si>
  <si>
    <t>Pakkumistabel</t>
  </si>
  <si>
    <t>Toetuskõlbulikud tööd</t>
  </si>
  <si>
    <t xml:space="preserve">Kood </t>
  </si>
  <si>
    <t xml:space="preserve">Kululiik </t>
  </si>
  <si>
    <t xml:space="preserve">Maht </t>
  </si>
  <si>
    <t xml:space="preserve">Ühik </t>
  </si>
  <si>
    <t xml:space="preserve">Summa </t>
  </si>
  <si>
    <t>PROJEKTEERIMINE</t>
  </si>
  <si>
    <t>Projekteerimine</t>
  </si>
  <si>
    <t>Arhitektuurse TP koostamine (sõlmed, lõiked jms. kvaliteetseks tööde teostuseks minimaalselt vajalik)</t>
  </si>
  <si>
    <t>kmpl</t>
  </si>
  <si>
    <t>Konstruktiivse tööprojekti koostamine (sõlmed, lõiked jms. minimaalselt vajalik - vintskapid, uued avad)</t>
  </si>
  <si>
    <t>Kütte tööprojekt/teostusjoonised - töövõtja teeb teostusjoonised ja juhendi, eraldi TP pole vaja</t>
  </si>
  <si>
    <t>Ventilatsiooni teostusjoonised - töövõtja teeb teostusjoonised ja juhendi, eraldi TP pole vaja</t>
  </si>
  <si>
    <t>Veevarustuse teostusjoonised  - töövõtja teeb teostusjoonised ja juhendi, eraldi TP pole vaja</t>
  </si>
  <si>
    <t>Kanalisatsiooni teostusjoonised  - töövõtja teeb teostusjoonised ja juhendi, eraldi TP pole vaja</t>
  </si>
  <si>
    <t>Tugevvoolupaigaldise teostusjoonised  - töövõtja teeb teostusjoonised ja juhendi, eraldi TP pole vaja</t>
  </si>
  <si>
    <t>Nõrkvoolupaigaldise teostusjoonised  - töövõtja teeb teostusjoonised ja juhendi, eraldi TP pole vaja</t>
  </si>
  <si>
    <t xml:space="preserve">VÄLISRAJATISED </t>
  </si>
  <si>
    <t xml:space="preserve">Ettevalmistus ja lammutus </t>
  </si>
  <si>
    <t>Hoone ja rajatiste lammutamine sh.</t>
  </si>
  <si>
    <t xml:space="preserve">Lammutustööd: kuuri lammutus </t>
  </si>
  <si>
    <t>Lammutustööd: terrassilaudise eemaldus 20m2</t>
  </si>
  <si>
    <t>m2</t>
  </si>
  <si>
    <t xml:space="preserve">Lammutustööd: , olemasoleva piirde eemaldus ca 12jm, </t>
  </si>
  <si>
    <t>jm</t>
  </si>
  <si>
    <t xml:space="preserve">Lammutustööd: , katusepleki eemaldus ca 20m2, terrassi kohal laeprusside eemaldus </t>
  </si>
  <si>
    <t>Lammutustööd hoones 1k: - kaminatoas seina lammutus ca 5m2  kandepostide vekseldamine taladega vt kandevtarindid</t>
  </si>
  <si>
    <t xml:space="preserve">Lammutustööd hoones 1k: trepi lammutus </t>
  </si>
  <si>
    <t>Lammutustööd hoones 1k:  trepi seina lammutus ca 4m2</t>
  </si>
  <si>
    <t>Lammutustööd hoones 1k: põrandate demontaaž  (kõik ruumid 1k va. garaaž/abihoone)</t>
  </si>
  <si>
    <t>Lammutustööd hoones 1k: saunas, wc-s ja san ruumis seinamaterjalide demontaaž kuni kandva seina karkassini, ripplae eemaldus kuni kandva seina karkassini</t>
  </si>
  <si>
    <t xml:space="preserve">Lammutustööd 1k õues: terrasil punase kivimüüri lammutus </t>
  </si>
  <si>
    <t>Lammutustööd hoones 2k: põrandalaudise eemaldus  (kõik 2k ruumid sh. praegune rõdu osa)</t>
  </si>
  <si>
    <t>Lammutustööd hoones 2k: tuba 22 uksega sein ca 4m2</t>
  </si>
  <si>
    <t>Lammutustööd hoones 2k: rõdu akendega välissein ca 18m2 koos akendega</t>
  </si>
  <si>
    <t>Lammutustööd hoones 2k: soome papi eemaldus siseseinad ruumid 23 ja 24</t>
  </si>
  <si>
    <t>Lammutustööd hoones 2k: soome papi eemaldus laed ruumid 23 ja 23</t>
  </si>
  <si>
    <t>Seina viimistluskihtide demontaaz</t>
  </si>
  <si>
    <t>Kõikide akende, välisuste ja siseuste demontaaž ning utiliseerimine sh. garaaž ja abiruum</t>
  </si>
  <si>
    <t>kogum</t>
  </si>
  <si>
    <t>Katusepleki demontaaz koos aluskonstruktsioonidega</t>
  </si>
  <si>
    <t>Fassaadi laudise demontaaz koos aluskihtidega kuni olemasoleva kandevkarkassini</t>
  </si>
  <si>
    <t>Peasissekäigu sokli ja seinaliite  süvend betoon terrassi</t>
  </si>
  <si>
    <t>Tuulekasti laudise demontaaz</t>
  </si>
  <si>
    <t>Tehnosüsteemide demontaaz</t>
  </si>
  <si>
    <t>tundi</t>
  </si>
  <si>
    <t>Raadamis-ja lammutusjäätmete vedu ja utiliseerimine</t>
  </si>
  <si>
    <t>kont</t>
  </si>
  <si>
    <t xml:space="preserve">Hoonealune süvend </t>
  </si>
  <si>
    <t>Kaeved</t>
  </si>
  <si>
    <t>Hoone aluspõrandate väljakaeve 100 mm</t>
  </si>
  <si>
    <t>m3</t>
  </si>
  <si>
    <t>Täited</t>
  </si>
  <si>
    <t>Hoone aluspõranda täide tihendatud liivaga 150…200 mm</t>
  </si>
  <si>
    <t>Pinnase vedu</t>
  </si>
  <si>
    <t>Väljakeve planeerimine krundil</t>
  </si>
  <si>
    <t xml:space="preserve">Hoonevälised ehitised </t>
  </si>
  <si>
    <t>Estakaadid, kaldteed, pandused</t>
  </si>
  <si>
    <t>Hoone sillutusriba killustikalused 100 mm</t>
  </si>
  <si>
    <t>Hoone sillutusriba  aluskile</t>
  </si>
  <si>
    <t>Hoone sillutusriba liivalus  100 mm</t>
  </si>
  <si>
    <t>Hoone sillutusriba horisontaalne soojustus EPS 120 100 mm</t>
  </si>
  <si>
    <t>Hoone sillutusriba graniitkiluustik  100 mm; b-500 mm</t>
  </si>
  <si>
    <t>Hoone sillutusriba PVC ääris</t>
  </si>
  <si>
    <t>Välistrepid</t>
  </si>
  <si>
    <t>VU-2 Puidust  välistrepi ehitus  karkassi kinnitus sokkel;  300*1000 mm; 2 kmpl</t>
  </si>
  <si>
    <t>Varikatused</t>
  </si>
  <si>
    <t>Terrassi varikatuse viimistletid puitpostid 100*100 mm; l-2300 mm (4 kmpl)</t>
  </si>
  <si>
    <t>Terrassi varikatuse kandev värvitud  puitkonstruktsioon koos vööga  50*150 mm</t>
  </si>
  <si>
    <t>Terrassi varikatuse  värvitud roovitus 22*100 mm</t>
  </si>
  <si>
    <t>Terrassi varikatuse plekkkate (klassikprofiil) koos paigaldusega</t>
  </si>
  <si>
    <t>Terrassi varikatuse serva plekk</t>
  </si>
  <si>
    <t>Terrassi varikatuse seinaliite plekk</t>
  </si>
  <si>
    <t xml:space="preserve">Välisvõrgud </t>
  </si>
  <si>
    <t>Veetorustik</t>
  </si>
  <si>
    <t>Puurkaevu tamponeerimine/sulgemine/likvideerimine</t>
  </si>
  <si>
    <t>Tellija poolt hind, jätta tabelis muutmata</t>
  </si>
  <si>
    <t>Kaabelliinid</t>
  </si>
  <si>
    <t>Nõrkv-ja tugevvoolu kaabel autoväravast abihoonesse (kaabel olemas, kõri vaja osta ja koos kaabliga paika panna ca 0,7m sügavusele PVC-pipe ø50, kollane, 750N  sh. e, kollane hoiatuslint)</t>
  </si>
  <si>
    <t xml:space="preserve">Kaeved maa-alal </t>
  </si>
  <si>
    <t>Tugevdatud muru alune väljakeve 400 mm ca 60 m2</t>
  </si>
  <si>
    <t>Hoone perimeetri väljakaeve k.a. terrassi sokkel;  1200*400*58500 mm</t>
  </si>
  <si>
    <t>Väljakaevete planeerimine krundil</t>
  </si>
  <si>
    <t>Täide</t>
  </si>
  <si>
    <t>Sokli tagasitäide olemasoleva kaevega</t>
  </si>
  <si>
    <t xml:space="preserve">Maa-ala pinnakatted </t>
  </si>
  <si>
    <t>Haljastus</t>
  </si>
  <si>
    <t>Muru taastamine hoone perimeetril ca 1000 mm laiuselt</t>
  </si>
  <si>
    <t>Muru taastamine seoses kaabeliini rajamisega</t>
  </si>
  <si>
    <t xml:space="preserve">Tugevdatud muru geokärjega   </t>
  </si>
  <si>
    <t>Teede ja platside alused</t>
  </si>
  <si>
    <t>Tugevdatud muru killustikalusel 200 mm</t>
  </si>
  <si>
    <t>Väikeehitised maa-alal</t>
  </si>
  <si>
    <t>Piirded</t>
  </si>
  <si>
    <t>Autovärav ol.oleva konstruktsiooni katmine puiduga 3000*1400 mm</t>
  </si>
  <si>
    <t xml:space="preserve">ALUSED JA VUNDAMENDID </t>
  </si>
  <si>
    <t xml:space="preserve">Rostvärgid ja taldmikud </t>
  </si>
  <si>
    <t>Müüritis</t>
  </si>
  <si>
    <t>Hoone sokli ettevalmistustööd - puhastamine survepesuga</t>
  </si>
  <si>
    <t>Sooja- ja hüdroisolatsioon</t>
  </si>
  <si>
    <t>Terrassi soojustusriba soojustusriba paigaldus  PIR 50 mm; 5000*300 mm</t>
  </si>
  <si>
    <t>Hoone sokli  soojustamine EPS  120 150 mm</t>
  </si>
  <si>
    <t xml:space="preserve">Aluspõrandad </t>
  </si>
  <si>
    <t>Liiv- ja killustikalused</t>
  </si>
  <si>
    <t>Aluspõranda killustikalused 200 mm</t>
  </si>
  <si>
    <t>Betoontarindid</t>
  </si>
  <si>
    <t>Aluspõranda raudbetoonplaat 80 mm</t>
  </si>
  <si>
    <t>Põrnada soojustus EPS100 2x100mm</t>
  </si>
  <si>
    <t>Põranda aluskile</t>
  </si>
  <si>
    <t xml:space="preserve">KANDETARINDID </t>
  </si>
  <si>
    <t xml:space="preserve">Kandvad ja välisseinad </t>
  </si>
  <si>
    <t>Müüritised</t>
  </si>
  <si>
    <t>Olemasoleva tellisvoodri puhastamine survepesuga ja ettevalmistustööd kergkrohvi süsteemi soojustuse paigaldamiseks</t>
  </si>
  <si>
    <t>Ukseava kinniladumine b-200 mm</t>
  </si>
  <si>
    <t>Elemendid</t>
  </si>
  <si>
    <t>2. korruse sisekandevseina ehitus;  kipsplaat+puitkarkass 150 mm (soojustus 150 mm)+voodrilaud</t>
  </si>
  <si>
    <t>Seinte puittarindid</t>
  </si>
  <si>
    <t>Fassaadi puitroovitus 25*50 mm</t>
  </si>
  <si>
    <t>Fassaadi liaskarkarkass 50*100 mm</t>
  </si>
  <si>
    <t>2. korruse rajatava välisseina puitkarkass 50*200 mm</t>
  </si>
  <si>
    <t>Vintskappide välisseina puitkarkass 50*200 mm</t>
  </si>
  <si>
    <t>1. korrusel elutoa ja söögitoa vahelise ava toestamine 50*200 (*2) puitalaga</t>
  </si>
  <si>
    <t>2. korrusel trepihalli  vahelise ava toestamine 50*200 (*2) puitalaga sh. postide tugevdamine (harja kohas, kus lammutatakse olemasoleav välissein)</t>
  </si>
  <si>
    <t>1. korrusel ukseava kinniehitamine (A-2) puitkarkass 50*200 mm (900*800 mm)</t>
  </si>
  <si>
    <t>Sooja-, heli- ja hüdroisolatsioon</t>
  </si>
  <si>
    <t>Fassaadi ol.oleva EPS soojustuse vuukide tihendamine</t>
  </si>
  <si>
    <t>Fassaadi soojustus mineraalvill 100 mm</t>
  </si>
  <si>
    <t>Fassaadi tuuletõkkeplaat RKL 31</t>
  </si>
  <si>
    <t>Fassaadi soojustus EPS 60 silver 100 mm (kergkrohvisüsteem)</t>
  </si>
  <si>
    <t>2. korruse rajatava välisseina  soojustus mineraalvill 200 mm</t>
  </si>
  <si>
    <t>Vintskappide välisseina soojustus mineraalvill 200 mm</t>
  </si>
  <si>
    <t>1. korrusel ukseava kinniehitamine  soojustus 200 mm</t>
  </si>
  <si>
    <t>Välisseinte aurutõkke paigaldus</t>
  </si>
  <si>
    <t>Korstna tuletõkke läbiviigud 2. korrusel</t>
  </si>
  <si>
    <t>Avatäidete perimeetri tihendamine</t>
  </si>
  <si>
    <t>Seinte fassaadikatted</t>
  </si>
  <si>
    <t>Hoone sokli kergkrohvisüsteem</t>
  </si>
  <si>
    <t>Terrassi sokli ettevalmistustööd ja krohvimine ( ol.olev betoon pind)</t>
  </si>
  <si>
    <t>Fassaadi värvitud puitvoodrilaud 21 mm</t>
  </si>
  <si>
    <t>Fassaadi avapõskede  värvitud laudis</t>
  </si>
  <si>
    <t>Fassaadi kergkrohvisüsteem</t>
  </si>
  <si>
    <t>Fassaadi kergkrohvisüsteem avapõskede viimistlus b-100 mm</t>
  </si>
  <si>
    <t>Hoone räästa konstruktsioon b-600+400 mm</t>
  </si>
  <si>
    <t>Hoone räästa konstruktsioon b-600+250mm</t>
  </si>
  <si>
    <t>Hoone räästa konstruktsioon b-600+250 mm (madalam osa)</t>
  </si>
  <si>
    <t xml:space="preserve">Fassaadi veeplekkide paigaldus </t>
  </si>
  <si>
    <t xml:space="preserve">Vahe- ja katuslaed </t>
  </si>
  <si>
    <t>Puittarindid</t>
  </si>
  <si>
    <t>Vahelae OSB plaadi paigaldus</t>
  </si>
  <si>
    <t>Vahelae soojustus mineraalvill 100 mm</t>
  </si>
  <si>
    <t xml:space="preserve">Trepielemendid </t>
  </si>
  <si>
    <t>Sisetrepp uus (lahtine trepp, puitastmed, terastalaga)</t>
  </si>
  <si>
    <t xml:space="preserve">FASSAADIELEMENDID JA KATUSED </t>
  </si>
  <si>
    <t>Klaasfassaadid, vitriinid ja eriaknad</t>
  </si>
  <si>
    <t>Suitsuluugid, katusaknad</t>
  </si>
  <si>
    <t>KA-01 780*1180 mm</t>
  </si>
  <si>
    <t>Aknad (puit või puitalumiinium)</t>
  </si>
  <si>
    <t>Kui saab niimoodi soodsamalt võib asendada puitakende vastu!</t>
  </si>
  <si>
    <t>Aknalauad</t>
  </si>
  <si>
    <t>Aknalauad värvitud puit</t>
  </si>
  <si>
    <t>Aknalaudade paigaldus</t>
  </si>
  <si>
    <t>Puit- ja puit-alumiiniumaknad</t>
  </si>
  <si>
    <t>Puit-alumiinium aken A-1 1200*1200 mm</t>
  </si>
  <si>
    <t>Puit-alumiinium aken A-2 1000*1200 mm</t>
  </si>
  <si>
    <t>Puit-alumiinium aken A-3 700*400 mm</t>
  </si>
  <si>
    <t>Puit-alumiinium aken A-5 1000*1000 mm</t>
  </si>
  <si>
    <t>Puit-alumiinium aken A-7 2800*1400 mm</t>
  </si>
  <si>
    <t>Puit-alumiinium aken A-8 1200*1000 mm</t>
  </si>
  <si>
    <t>Akende paigaldus</t>
  </si>
  <si>
    <t xml:space="preserve">Välisuksed ja väravad </t>
  </si>
  <si>
    <t>Lukustus ja varustus</t>
  </si>
  <si>
    <t>Välisuste lukustus</t>
  </si>
  <si>
    <t>Lukustuse paigaldus</t>
  </si>
  <si>
    <t>Alumiiniumuksed ja -väravad</t>
  </si>
  <si>
    <t>TU-1 2500*2100 mm koos paigaldusega (käsitsi avanemine)</t>
  </si>
  <si>
    <t>Puituksed ja -väravad</t>
  </si>
  <si>
    <t>VU-01 9000*2100 mm</t>
  </si>
  <si>
    <t>VU-02 900*2100 mm</t>
  </si>
  <si>
    <t>VU-03 900*2100 mm</t>
  </si>
  <si>
    <t>Välisuste liistud ja paigaldus</t>
  </si>
  <si>
    <t>Rõdud ja terrassid</t>
  </si>
  <si>
    <t>Pinnakatted</t>
  </si>
  <si>
    <t>Peasissekäigu terassi laudis</t>
  </si>
  <si>
    <t xml:space="preserve">Terrassi  laudis </t>
  </si>
  <si>
    <t>Peasissekäigu terrassi alusroov 45*45 mm</t>
  </si>
  <si>
    <t>Terrassi aluskarkass 50*200 mm</t>
  </si>
  <si>
    <t>Trepi puitkonstruktsioon</t>
  </si>
  <si>
    <t xml:space="preserve">Sooja- ja hüdroisolatsioon </t>
  </si>
  <si>
    <t>Terrassi aluste korrastamine ja geotekstiili paigaldus</t>
  </si>
  <si>
    <t xml:space="preserve">Piirded ja käiguteed </t>
  </si>
  <si>
    <t>Puidust  piirded</t>
  </si>
  <si>
    <t>Terrassi puitpiire h-900 mm</t>
  </si>
  <si>
    <t>Sisetrepi  ja 2. korruse puitpiire</t>
  </si>
  <si>
    <t xml:space="preserve">Katusetarindid </t>
  </si>
  <si>
    <t>Katuse redel</t>
  </si>
  <si>
    <t>Katusesild</t>
  </si>
  <si>
    <t>Lumetõkked</t>
  </si>
  <si>
    <t>Sadeveerennid</t>
  </si>
  <si>
    <t>Sadeveetoru</t>
  </si>
  <si>
    <t>Korstna läbiviigu plekk</t>
  </si>
  <si>
    <t>Korstna mütsi plekid</t>
  </si>
  <si>
    <t>Katuse puitroovitus 32*100 mm</t>
  </si>
  <si>
    <t>Katuse puitroovitus  25*50 mm</t>
  </si>
  <si>
    <t>Katuse lisasarikad 45*95 mm 1 kiht</t>
  </si>
  <si>
    <t>Katuse lisasarikad 45*95 mm 2 kiht</t>
  </si>
  <si>
    <t>Katuse lisasarikad 45*95 mm 1 kiht (abihoone)</t>
  </si>
  <si>
    <t>Katuse lisasarikad 45*95 mm 2 kiht (abihoone)</t>
  </si>
  <si>
    <t>Vitskapi osa sarikas 50*200 mm</t>
  </si>
  <si>
    <t>Katuse hingav aluskate</t>
  </si>
  <si>
    <t>Olemasoleva soojustuse EPS korrastamine ja tihendamine</t>
  </si>
  <si>
    <t>Katuse soojustus mineraalvillaga 200 mm</t>
  </si>
  <si>
    <t>Katuse soojustus mineraalvillaga 200+100+100 mm</t>
  </si>
  <si>
    <t>Katuse aurutõke</t>
  </si>
  <si>
    <t>Katusekatted</t>
  </si>
  <si>
    <t>Ruuki Klassik (võ I analoogse) pleki paigaldus</t>
  </si>
  <si>
    <t xml:space="preserve">RUUMITARINDID JA PINNAKATTED </t>
  </si>
  <si>
    <t xml:space="preserve">Vaheseinad </t>
  </si>
  <si>
    <t>Puit-ja kipsplaatseinad</t>
  </si>
  <si>
    <t xml:space="preserve">1. korruse kisplaatvahesein GN 101 66/66 M70 </t>
  </si>
  <si>
    <t>Köögi seinte vooderamine kisplaadiga GN 100  terasprofiil 25 mm</t>
  </si>
  <si>
    <t>Ruum 22 seinte vooderamine kisplaadiga GN 100  terasprofiil 25 mm</t>
  </si>
  <si>
    <t>Ruum 23 seinte vooderamine kisplaadiga GN 100  terasprofiil 25 mm</t>
  </si>
  <si>
    <t>Ruum 24 seinte vooderamine kisplaadiga GN 100  terasprofiil 25 mm</t>
  </si>
  <si>
    <t>Ruum 26 seinte vooderamine kisplaadiga GN 100  terasprofiil 25 mm</t>
  </si>
  <si>
    <t xml:space="preserve">Siseseinte pinnakatted </t>
  </si>
  <si>
    <t>Värvkatted</t>
  </si>
  <si>
    <t>Trepikoda (Ruum nr. 6; 1k)</t>
  </si>
  <si>
    <t>Nähtavale jääva tellisseina osa ukse SU06 juures) katmine tolmutõkkega</t>
  </si>
  <si>
    <t>Köök (Ruum nr. 7, 1k)</t>
  </si>
  <si>
    <t>Siseseinte lauspahteldamine + värvimine niiskuskindla värviga</t>
  </si>
  <si>
    <t>Tuba (Ruum nr. 22; 2k)</t>
  </si>
  <si>
    <t>Siseseinte lauspahteldamine + värvimine pestava värviga</t>
  </si>
  <si>
    <t>Abiruum (Ruum nr. 23; 2k)</t>
  </si>
  <si>
    <t>Abiruum (Ruum nr. 24; 2k)</t>
  </si>
  <si>
    <t>Garderoob (Ruum nr. 26; 2k)</t>
  </si>
  <si>
    <t>Korstnaga seina tolmutõkkega katmine</t>
  </si>
  <si>
    <t>Kipsseinte pahteldamine + värvimine</t>
  </si>
  <si>
    <t>Garaaž, tehniline ruum</t>
  </si>
  <si>
    <t>Siseseinte  tasandus ja värvimine hingava fassaadivärviga</t>
  </si>
  <si>
    <t>Tehnilise ruumi olemasolevate krohvitud seinade katmine tolmutõkkega</t>
  </si>
  <si>
    <t>Krohv- ja tasandus</t>
  </si>
  <si>
    <t>Siseseinte olemasoleva krohvi kohtparandustööd (vajadusel)</t>
  </si>
  <si>
    <t>Plaatkatted</t>
  </si>
  <si>
    <t>Seinte plaatimine üldplaat 300x900mm )</t>
  </si>
  <si>
    <t>Arvestada plaadi materjal 25€/m2+km</t>
  </si>
  <si>
    <t>Plaatimis ja vuukimistöö (epovuuk)</t>
  </si>
  <si>
    <t>WCd, vannitoad, duširuumid</t>
  </si>
  <si>
    <t>Seinte plaatimine üldplaat 300x900mm 1k pesuruum (plaadi tarnib tellija)</t>
  </si>
  <si>
    <t>Seinte plaatimine üldplaat 300x900mm, ainult paigaldus 1k wc 3 seina (plaadi tarnib tellija)</t>
  </si>
  <si>
    <t>Seinte plaatimine dekoratiivplaat 1k wc otsasein (plaadi tarnib tellija)</t>
  </si>
  <si>
    <t xml:space="preserve">Seinte plaatimine üldplaat 300x900mm 2k wc (plaadi tarnib tellija) </t>
  </si>
  <si>
    <t>Puitvooderdus</t>
  </si>
  <si>
    <t>Uue viimistletud laudise paigaldus koos roovitusega (laudis 16,00/m2)</t>
  </si>
  <si>
    <t>Elutuba (Ruum nr. 2; 1k), Söögituba (Ruum nr. 3; 1k)</t>
  </si>
  <si>
    <t>Esik (Ruum nr.1; 1k)</t>
  </si>
  <si>
    <t>Välisseinad</t>
  </si>
  <si>
    <t>Trepihall (Ruum nr. 21; 2k)</t>
  </si>
  <si>
    <t>Puitliistudega (ca 2x2m) ruudustikust dekoratsioon seinale</t>
  </si>
  <si>
    <t>Üks sein (pikk sisesein maja keskosas)</t>
  </si>
  <si>
    <t>Seinte hüdroisolatsioon (vajadusel) 1k pesuruum</t>
  </si>
  <si>
    <t>Seinte hüdroisolatsioon (vajadusel) 1k wc</t>
  </si>
  <si>
    <t>Seinte hüdroisolatsioon 2k wc</t>
  </si>
  <si>
    <t xml:space="preserve">Lagede pinnakatted </t>
  </si>
  <si>
    <t>Kipslae lauspahtel+värvimine niiskuskindla värviga</t>
  </si>
  <si>
    <t>Kipslae lauspahteldamine + värvimine pestava värviga</t>
  </si>
  <si>
    <t>Kipslae lauspahteldamine + värvimine</t>
  </si>
  <si>
    <t>Kipsplaat lae lauspauhteldus + värvimine</t>
  </si>
  <si>
    <t>Puidust laed, kipsplaatlaed</t>
  </si>
  <si>
    <t>Uue viimistletud laudise paigaldus</t>
  </si>
  <si>
    <t>Topeltkipsplae ehitus</t>
  </si>
  <si>
    <t>Puitliistudega (ca 2x2m) ruudustikust dekoratsioon laele</t>
  </si>
  <si>
    <t>Topeltkipslae ehitus</t>
  </si>
  <si>
    <t>Topeltkipsplaat lae ehitus niiskuskindel kipsplaat (ainult garaaž)</t>
  </si>
  <si>
    <t xml:space="preserve">Põrandad ja põrandakatted </t>
  </si>
  <si>
    <t>Põrandatasandus</t>
  </si>
  <si>
    <t>2. korruse põrandatasandus kispivalu 25 mm</t>
  </si>
  <si>
    <t>Epokatted ja pinnakõvendid</t>
  </si>
  <si>
    <t>Põranda katmine tolmutõkkega (ainult tehniline ruum)</t>
  </si>
  <si>
    <t>Plaatpõrandad</t>
  </si>
  <si>
    <t>Põranda plaatimine (epovuuk 2mm)</t>
  </si>
  <si>
    <t>Põranda plaatimine epo vukk</t>
  </si>
  <si>
    <t>Leiliruum</t>
  </si>
  <si>
    <t xml:space="preserve">Põranda plaatimine (epovuuk 2mm) </t>
  </si>
  <si>
    <t>Põranda plaatimine (epovuuk 2mm) 1k pesuruum</t>
  </si>
  <si>
    <t>Põranda plaatimine (epovuuk 2mm) 1k wc</t>
  </si>
  <si>
    <t>Põranda plaatimine (epovuuk 2mm) 2k wc</t>
  </si>
  <si>
    <t>Puitpõrandad</t>
  </si>
  <si>
    <t>Parketi paigaldus (liimitav)</t>
  </si>
  <si>
    <t>Arvestada parketi materjal 40€/m2+km</t>
  </si>
  <si>
    <t xml:space="preserve">Parketi paigaldus   </t>
  </si>
  <si>
    <t>Parketi paigaldus ( liimitav)</t>
  </si>
  <si>
    <t>Põrandaliist</t>
  </si>
  <si>
    <t>Põrandaliist, mdf, tarnimine ja paigaldus kõik parketiga ruumid</t>
  </si>
  <si>
    <t>Põrandaliistus paigaldus</t>
  </si>
  <si>
    <t>Põrandate hüdroisolatsioon, tarnimine ja paigaldus (ainult garaaž)</t>
  </si>
  <si>
    <t xml:space="preserve">Põrandate hüdroisolatsioon 1k pesuruum </t>
  </si>
  <si>
    <t>Põrandate hüdroisolatsioon 1k wc</t>
  </si>
  <si>
    <t>Põrandate hüdroisolatsioon 2k wc</t>
  </si>
  <si>
    <t xml:space="preserve">Põrandaküttematt </t>
  </si>
  <si>
    <t>Eriruumide pinnakated</t>
  </si>
  <si>
    <t>Eriruumide pinnakatted</t>
  </si>
  <si>
    <t xml:space="preserve">Seinte tapeet 2k wc </t>
  </si>
  <si>
    <t xml:space="preserve">Seinte tapetseerimine 2k wc </t>
  </si>
  <si>
    <t>Saun</t>
  </si>
  <si>
    <t>Sauna seinte haavast laudis koos soojustuse ja isoltasiooniga karkassil</t>
  </si>
  <si>
    <t>Sauna lagede haavast laudis koos soojustuse ja isoltasiooniga karkassil</t>
  </si>
  <si>
    <t xml:space="preserve">Sauna lae tulekindel tsementkiudplaat </t>
  </si>
  <si>
    <t xml:space="preserve">SISUSTUS, INVENTAR, SEADMED </t>
  </si>
  <si>
    <t>Inventar</t>
  </si>
  <si>
    <t>Saunalava ehitus</t>
  </si>
  <si>
    <t>Keris</t>
  </si>
  <si>
    <t>Kerise paigaldus</t>
  </si>
  <si>
    <t>Erisüsteemid</t>
  </si>
  <si>
    <t>Päikesepaneelid koos akuga</t>
  </si>
  <si>
    <t>obj</t>
  </si>
  <si>
    <t>Tellija hange, jätta hind 6000€+km</t>
  </si>
  <si>
    <t xml:space="preserve">TEHNOSÜSTEEMID </t>
  </si>
  <si>
    <t xml:space="preserve">Veevarustus ja kanalisatsioon </t>
  </si>
  <si>
    <t>Veevarustus</t>
  </si>
  <si>
    <t>Veevarustus (sh. külm ja soe vesi,  tsirkulatsioon) - Kõik komponendid sh. torud, isolatsioon, tagasilöögiklapid, mudafiltrid, kuulkraanid, kastmiskraanid, pesumasina ühendused garaaži, köögi ühendused, kastmiskraan pesuruumi seina taha, kastmiskraan garaaži sisse)</t>
  </si>
  <si>
    <t>Muud kaasnevad tööd ja materjalid  veevarustussüsteemi väljaehituseks</t>
  </si>
  <si>
    <t>Kanalisatsioon</t>
  </si>
  <si>
    <t>Kanalisatsiooni toru PPde32 (vent seadme kondensaadi äravool)</t>
  </si>
  <si>
    <t>Kanalisatsiooni toru PPde50 (1k wc valamu, 2k wc valamu, pesu- ja leiliruumi + garaaži trappide äravoolud, väliduši äravool)</t>
  </si>
  <si>
    <t>Kanalisatsiooni toru PPde75 (köögi äravool, garaaži pesumasina/töötasapinna äravool)</t>
  </si>
  <si>
    <t>Kanalisatsiooni toru PPde110 (1k wc; 2k wc)</t>
  </si>
  <si>
    <t>Plaaditavad r/v renntrapp (nt. ACO v TECE, NB! Peab olema tootjapoolne sobivuse kinnitus hüdroisolatsioonide ja plaatimissegudega), tarne ning paigaldus 1k pesuruum</t>
  </si>
  <si>
    <t>R/v kattega avariitrapid 1k pesuruum, 1k wc, garaaž, 2k wc, leiliruum), tarne ning paigaldus</t>
  </si>
  <si>
    <t>Muud kaasnevad tööd ja materjalid  kanalisatsioonisüsteemi väljaehituseks</t>
  </si>
  <si>
    <t>Sanitaartehnika seadmed</t>
  </si>
  <si>
    <t>wc-pott V&amp;B Subway 3.0 *4670T001 sh. seinasisene raam TECE + vaikselt sulguv V&amp;B prill laud  (mõlemad wc-d)</t>
  </si>
  <si>
    <t>Tellija tarnib sanitaartehnika, arvestada paigalduse maksumus</t>
  </si>
  <si>
    <t>loputuspaagi nupp V&amp;B ViConnect *92218061 (260x150x66)  (mõlemad wc-d)</t>
  </si>
  <si>
    <t>Segisti WC valamule Hansgrohe “Tecturis S 80 Coolstart”, must (mõlemad wc-d)</t>
  </si>
  <si>
    <t>tk</t>
  </si>
  <si>
    <t>Termostaatsegisti 2 funktsiooniga Hansgrohe “ShowerSelect”, must</t>
  </si>
  <si>
    <t>Veeväljund käsiduši hoidikuga Hansgrohe “FixFit Q”, must</t>
  </si>
  <si>
    <t>Käsidušš 3 funktsiooniga Hansgrohe “Raindance Select S”, must</t>
  </si>
  <si>
    <t>Dušilift 90cm, voolikuga 160cm Hansgrohe “Unica”, must</t>
  </si>
  <si>
    <t>Üladušš Ø280mm Hansgrohe “Croma”, must. Üladuši jalg 389mm Hansgrohe, must</t>
  </si>
  <si>
    <t>WC valamute paigaldus</t>
  </si>
  <si>
    <t>Valamukapp nt. 772x576x478mm Villeroy &amp; Boch “Subway 3.0” Viimistlus – Nordic Oak, paigaldus (pesuruumi)</t>
  </si>
  <si>
    <t>Garaaži valamu+segisti paigaldus mööbli sisse</t>
  </si>
  <si>
    <t>Garaažis pesumasina ja kuivati ühendamine</t>
  </si>
  <si>
    <t>Välidušš koos alusega (talveks tühjendatav, pseuruumi seina taga)</t>
  </si>
  <si>
    <t>Sanitaartehnika paigaldus (tellija hangitud san tehnika)</t>
  </si>
  <si>
    <t xml:space="preserve">Küte, ventilatsioon ja jahutus </t>
  </si>
  <si>
    <t>Küttetorustikud</t>
  </si>
  <si>
    <t>Õhkküttepuhurite ühendussõlmed ja torustikud</t>
  </si>
  <si>
    <t>Põrandkütte kollektori kapp (põhi hüdroisoleeritud)</t>
  </si>
  <si>
    <t>Põrandakütte kollektor</t>
  </si>
  <si>
    <t>Termoajamid põrandkütte
ringile 24 V</t>
  </si>
  <si>
    <t>Sulgliidesed põrandkütte tagastuvale ringile</t>
  </si>
  <si>
    <t>Põrandakütte torustikud d=20mm (1k, 2k kõik ruumid va. garaaž ja tehniline ruum, pesuruum ja leiliruum)</t>
  </si>
  <si>
    <t>Muud küttesüsteemi tööd mis tabelis loetlemata</t>
  </si>
  <si>
    <t>Küttekehad</t>
  </si>
  <si>
    <t>Sooja õhu puhur, X kW (garaaž, abiruum)</t>
  </si>
  <si>
    <t>Õhk-vesi soojuspump</t>
  </si>
  <si>
    <t>Katlamajad, soojasõlmed, boilerid</t>
  </si>
  <si>
    <t>Soojussõlm</t>
  </si>
  <si>
    <t>Paisupaagid, mahutid</t>
  </si>
  <si>
    <t>Tsirukatsioonipumbad (Lubatud ainult Grundfos või Wilo)</t>
  </si>
  <si>
    <t>Soojusvahetid</t>
  </si>
  <si>
    <t>Reguleerimisventiilid</t>
  </si>
  <si>
    <t>Paisunõud ja kaitseseadmed</t>
  </si>
  <si>
    <t>Muud tabelis mitteloetletud soojussõlmede osad (isolatsioonid, tugiraamistik, manomeetrid jne.)</t>
  </si>
  <si>
    <t>Ventilatsiooniseadmed</t>
  </si>
  <si>
    <t>Rootorsoojusvahetiga ventilatsiooniseade (tehnilisse ruumi)</t>
  </si>
  <si>
    <t>Mürasummutid (enne igat magamistuba 2 summutit liinil)</t>
  </si>
  <si>
    <t>Ventilatsioonitorustikud (plasttorud seinte sees nii palju kui võimalik)</t>
  </si>
  <si>
    <t>Isolatsioon</t>
  </si>
  <si>
    <t>Muud tööd ja materjalid projektijärgse ventilatsioonisüsteemi väljaehituseks</t>
  </si>
  <si>
    <t xml:space="preserve">Tugevvoolupaigaldis </t>
  </si>
  <si>
    <t>Elektri peajaotussüsteemid</t>
  </si>
  <si>
    <t>Jaotuskeskus PJK1 (peakilp)</t>
  </si>
  <si>
    <t>kompl</t>
  </si>
  <si>
    <t>Kaabliteed</t>
  </si>
  <si>
    <t>Kaabeldus</t>
  </si>
  <si>
    <t>Läbiviikude tuletõkketööd</t>
  </si>
  <si>
    <t>Telekommunikatsiooni kaabel Cat5e HF C</t>
  </si>
  <si>
    <t>Valgustussüsteemid</t>
  </si>
  <si>
    <t>LED riba leiliruumis ülemise ja keskmise lava all, seljatoel üleval ja all</t>
  </si>
  <si>
    <t>Toite punktid, lakke valgusti jaoks</t>
  </si>
  <si>
    <t>Süvisvalgusti san. ruumide ripplaes - nt. Astro "Pinhole Slimline Round" #1434007 (IP65)</t>
  </si>
  <si>
    <t>Pinnapealne/Seinale kinnituv valgusti toitepunkt</t>
  </si>
  <si>
    <t>Valgustuse paigaldus</t>
  </si>
  <si>
    <t>Elektriküte, installatsioonimaterjalid</t>
  </si>
  <si>
    <t>Autolaadija kaabliots koos cat6 kaabliga õue (20jm kaablit, paigaldatuna torusse 16A)</t>
  </si>
  <si>
    <t>Termostaadid EL põrandaküttele DEVI</t>
  </si>
  <si>
    <t>Lülitid</t>
  </si>
  <si>
    <t>Pistikud</t>
  </si>
  <si>
    <t>Pistikud, IP44</t>
  </si>
  <si>
    <t>Läbiviik hoone katusele päikesepaneelide kaablite jaoks</t>
  </si>
  <si>
    <t>746</t>
  </si>
  <si>
    <t>Piksekaitse ja maandus</t>
  </si>
  <si>
    <t>Potentsiaaliühtlustusüsteem</t>
  </si>
  <si>
    <t>Maandusseadmeete komplekt</t>
  </si>
  <si>
    <t>Muud tugevvoolu süsteemi osad eskiisijärgse tugevvoolusüsteemi väljaehituseks</t>
  </si>
  <si>
    <t xml:space="preserve">Nõrkvoolupaigaldis ja automaatika </t>
  </si>
  <si>
    <t>Tellija hange va. cat6 kaabel autolaadijale</t>
  </si>
  <si>
    <t>KOKKU</t>
  </si>
  <si>
    <t>Käibemaks 20%</t>
  </si>
  <si>
    <t>SUMMA</t>
  </si>
  <si>
    <t>P</t>
  </si>
  <si>
    <t>L</t>
  </si>
  <si>
    <t>Siseuks 900x2200mm</t>
  </si>
  <si>
    <t>EA</t>
  </si>
  <si>
    <t>Siseuks 800x2100mm</t>
  </si>
  <si>
    <t>Siseuks 1200x2200m</t>
  </si>
  <si>
    <t>Siseuks aknaga (800+400 )x1900mm</t>
  </si>
  <si>
    <t>Siseuks 800x1900mm</t>
  </si>
  <si>
    <t>Liuguks 800x2200mm</t>
  </si>
  <si>
    <t>Liuguks 900x2200mm</t>
  </si>
  <si>
    <t>Garaaži uks 4000x2400mm</t>
  </si>
  <si>
    <t>Peaukseks alumiiniumraamis uks 1800x2400mm</t>
  </si>
  <si>
    <t>Alumiiniumraamis uks 1000x2100mm</t>
  </si>
  <si>
    <t>Alumiiniumraamis 3x kirka paketiga aknad 2000x1000mm</t>
  </si>
  <si>
    <t>Alumiiniumraamis 3x kirka paketiga aknad 1000x2400mm</t>
  </si>
  <si>
    <t>Alumiiniumraamis 3x kirka paketiga aknad 2000x2400mm</t>
  </si>
  <si>
    <t>Alumiiniumraamis 3x kirka paketiga aknad 800x2400mm</t>
  </si>
  <si>
    <t>Alumiiniumraamis 3x kirka paketiga aknad 400x2400mm</t>
  </si>
  <si>
    <t>Alumiiniumraamis 3x kirka paketiga aknad 1800x2400mm</t>
  </si>
  <si>
    <t>Alumiiniumraamis 3x kirka paketiga aknad 2900x2400mm</t>
  </si>
  <si>
    <t>Alumiiniumraamis 3x kirka paketiga aknad 1100x2400mm</t>
  </si>
  <si>
    <t>Alumiiniumraamis 3x kirka paketiga aknad 1500x2400mm (avatav)</t>
  </si>
  <si>
    <t>Alumiiniumraamis 3x kirka paketiga aknad 4900x3000mm (avatav)</t>
  </si>
  <si>
    <t>Alumiiniumraamis 3x kirka paketiga aknad 8200x3000mm</t>
  </si>
  <si>
    <t>Alumiiniumraamis 3x kirka paketiga aknad 700x3000mm</t>
  </si>
  <si>
    <t>Alumiiniumraamis 3x kirka paketiga aknad 3800x2100mm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</si>
</sst>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[$€-2]\ * #,##0.00_-;\-[$€-2]\ * #,##0.00_-;_-[$€-2]\ * &quot;-&quot;??_-;_-@"/>
  </numFmts>
  <fonts count="18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i/>
      <sz val="12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i/>
      <u/>
      <sz val="12"/>
      <color rgb="FF000000"/>
      <name val="Calibri"/>
    </font>
    <font>
      <b/>
      <sz val="12"/>
      <color rgb="FF000000"/>
      <name val="Calibri"/>
    </font>
    <font>
      <b/>
      <sz val="13"/>
      <color rgb="FF000000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i/>
      <sz val="11"/>
      <color theme="1"/>
      <name val="Calibri"/>
    </font>
    <font>
      <b/>
      <i/>
      <sz val="9"/>
      <color theme="1"/>
      <name val="Calibri"/>
    </font>
    <font>
      <sz val="11"/>
      <color rgb="FFFF0000"/>
      <name val="Calibri"/>
    </font>
    <font>
      <sz val="8"/>
      <color rgb="FF000000"/>
      <name val="Calibri"/>
    </font>
    <font>
      <b/>
      <u/>
      <sz val="11"/>
      <color rgb="FF000000"/>
      <name val="Calibri"/>
    </font>
    <font>
      <b/>
      <i/>
      <u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4" fontId="3" fillId="2" borderId="1" xfId="0" applyNumberFormat="1" applyFont="1" applyFill="1" applyBorder="1"/>
    <xf numFmtId="0" fontId="4" fillId="2" borderId="1" xfId="0" applyFont="1" applyFill="1" applyBorder="1"/>
    <xf numFmtId="14" fontId="3" fillId="2" borderId="1" xfId="0" applyNumberFormat="1" applyFont="1" applyFill="1" applyBorder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8" fillId="4" borderId="2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center" wrapText="1"/>
    </xf>
    <xf numFmtId="165" fontId="8" fillId="4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64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/>
    <xf numFmtId="165" fontId="3" fillId="4" borderId="2" xfId="0" applyNumberFormat="1" applyFont="1" applyFill="1" applyBorder="1"/>
    <xf numFmtId="0" fontId="1" fillId="2" borderId="2" xfId="0" applyFont="1" applyFill="1" applyBorder="1"/>
    <xf numFmtId="0" fontId="1" fillId="0" borderId="2" xfId="0" applyFont="1" applyBorder="1" applyAlignment="1">
      <alignment wrapText="1"/>
    </xf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/>
    <xf numFmtId="165" fontId="1" fillId="2" borderId="2" xfId="0" applyNumberFormat="1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wrapText="1"/>
    </xf>
    <xf numFmtId="164" fontId="3" fillId="5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/>
    <xf numFmtId="165" fontId="3" fillId="5" borderId="2" xfId="0" applyNumberFormat="1" applyFont="1" applyFill="1" applyBorder="1"/>
    <xf numFmtId="0" fontId="1" fillId="5" borderId="3" xfId="0" applyFont="1" applyFill="1" applyBorder="1"/>
    <xf numFmtId="0" fontId="1" fillId="5" borderId="3" xfId="0" applyFont="1" applyFill="1" applyBorder="1" applyAlignment="1">
      <alignment wrapText="1"/>
    </xf>
    <xf numFmtId="164" fontId="1" fillId="5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/>
    <xf numFmtId="165" fontId="1" fillId="5" borderId="3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 applyAlignment="1">
      <alignment wrapText="1"/>
    </xf>
    <xf numFmtId="164" fontId="3" fillId="4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3" fillId="5" borderId="2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/>
    <xf numFmtId="165" fontId="1" fillId="3" borderId="2" xfId="0" applyNumberFormat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165" fontId="3" fillId="0" borderId="2" xfId="0" applyNumberFormat="1" applyFont="1" applyBorder="1"/>
    <xf numFmtId="0" fontId="1" fillId="3" borderId="2" xfId="0" applyFont="1" applyFill="1" applyBorder="1" applyAlignment="1">
      <alignment wrapText="1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164" fontId="1" fillId="5" borderId="2" xfId="0" applyNumberFormat="1" applyFont="1" applyFill="1" applyBorder="1" applyAlignment="1">
      <alignment horizontal="right"/>
    </xf>
    <xf numFmtId="164" fontId="1" fillId="5" borderId="2" xfId="0" applyNumberFormat="1" applyFont="1" applyFill="1" applyBorder="1"/>
    <xf numFmtId="165" fontId="1" fillId="5" borderId="2" xfId="0" applyNumberFormat="1" applyFont="1" applyFill="1" applyBorder="1"/>
    <xf numFmtId="165" fontId="1" fillId="6" borderId="2" xfId="0" applyNumberFormat="1" applyFont="1" applyFill="1" applyBorder="1"/>
    <xf numFmtId="0" fontId="1" fillId="6" borderId="1" xfId="0" applyFont="1" applyFill="1" applyBorder="1" applyAlignment="1"/>
    <xf numFmtId="0" fontId="1" fillId="3" borderId="2" xfId="0" applyFont="1" applyFill="1" applyBorder="1" applyAlignment="1">
      <alignment wrapText="1"/>
    </xf>
    <xf numFmtId="164" fontId="1" fillId="0" borderId="4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2" xfId="0" applyFont="1" applyBorder="1" applyAlignment="1"/>
    <xf numFmtId="0" fontId="9" fillId="3" borderId="2" xfId="0" applyFont="1" applyFill="1" applyBorder="1" applyAlignment="1">
      <alignment wrapText="1"/>
    </xf>
    <xf numFmtId="164" fontId="9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/>
    <xf numFmtId="165" fontId="9" fillId="3" borderId="2" xfId="0" applyNumberFormat="1" applyFont="1" applyFill="1" applyBorder="1"/>
    <xf numFmtId="0" fontId="10" fillId="0" borderId="0" xfId="0" applyFont="1"/>
    <xf numFmtId="0" fontId="3" fillId="0" borderId="2" xfId="0" applyFont="1" applyBorder="1" applyAlignment="1">
      <alignment wrapText="1"/>
    </xf>
    <xf numFmtId="0" fontId="3" fillId="0" borderId="0" xfId="0" applyFont="1" applyAlignment="1"/>
    <xf numFmtId="164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9" fillId="3" borderId="0" xfId="0" applyFont="1" applyFill="1" applyAlignment="1">
      <alignment wrapText="1"/>
    </xf>
    <xf numFmtId="164" fontId="9" fillId="0" borderId="2" xfId="0" applyNumberFormat="1" applyFont="1" applyBorder="1"/>
    <xf numFmtId="0" fontId="11" fillId="5" borderId="2" xfId="0" applyFont="1" applyFill="1" applyBorder="1"/>
    <xf numFmtId="0" fontId="11" fillId="5" borderId="2" xfId="0" applyFont="1" applyFill="1" applyBorder="1" applyAlignment="1">
      <alignment wrapText="1"/>
    </xf>
    <xf numFmtId="164" fontId="11" fillId="5" borderId="2" xfId="0" applyNumberFormat="1" applyFont="1" applyFill="1" applyBorder="1" applyAlignment="1">
      <alignment horizontal="right"/>
    </xf>
    <xf numFmtId="164" fontId="11" fillId="5" borderId="2" xfId="0" applyNumberFormat="1" applyFont="1" applyFill="1" applyBorder="1"/>
    <xf numFmtId="165" fontId="11" fillId="5" borderId="2" xfId="0" applyNumberFormat="1" applyFont="1" applyFill="1" applyBorder="1"/>
    <xf numFmtId="0" fontId="9" fillId="5" borderId="2" xfId="0" applyFont="1" applyFill="1" applyBorder="1"/>
    <xf numFmtId="0" fontId="9" fillId="5" borderId="2" xfId="0" applyFont="1" applyFill="1" applyBorder="1" applyAlignment="1">
      <alignment wrapText="1"/>
    </xf>
    <xf numFmtId="164" fontId="9" fillId="5" borderId="2" xfId="0" applyNumberFormat="1" applyFont="1" applyFill="1" applyBorder="1" applyAlignment="1">
      <alignment horizontal="right"/>
    </xf>
    <xf numFmtId="164" fontId="9" fillId="5" borderId="2" xfId="0" applyNumberFormat="1" applyFont="1" applyFill="1" applyBorder="1"/>
    <xf numFmtId="165" fontId="9" fillId="5" borderId="2" xfId="0" applyNumberFormat="1" applyFont="1" applyFill="1" applyBorder="1"/>
    <xf numFmtId="0" fontId="12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9" fillId="0" borderId="0" xfId="0" applyFont="1"/>
    <xf numFmtId="0" fontId="14" fillId="0" borderId="2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right"/>
    </xf>
    <xf numFmtId="0" fontId="1" fillId="5" borderId="1" xfId="0" applyFont="1" applyFill="1" applyBorder="1"/>
    <xf numFmtId="16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9" fillId="0" borderId="2" xfId="0" applyFont="1" applyBorder="1"/>
    <xf numFmtId="165" fontId="9" fillId="0" borderId="2" xfId="0" applyNumberFormat="1" applyFont="1" applyBorder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164" fontId="11" fillId="0" borderId="2" xfId="0" applyNumberFormat="1" applyFont="1" applyBorder="1"/>
    <xf numFmtId="165" fontId="11" fillId="0" borderId="2" xfId="0" applyNumberFormat="1" applyFont="1" applyBorder="1"/>
    <xf numFmtId="0" fontId="9" fillId="3" borderId="2" xfId="0" applyFont="1" applyFill="1" applyBorder="1"/>
    <xf numFmtId="165" fontId="9" fillId="6" borderId="2" xfId="0" applyNumberFormat="1" applyFont="1" applyFill="1" applyBorder="1" applyAlignment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/>
    <xf numFmtId="165" fontId="3" fillId="2" borderId="2" xfId="0" applyNumberFormat="1" applyFont="1" applyFill="1" applyBorder="1"/>
    <xf numFmtId="0" fontId="9" fillId="5" borderId="2" xfId="0" applyFont="1" applyFill="1" applyBorder="1" applyAlignment="1">
      <alignment horizontal="left" wrapText="1"/>
    </xf>
    <xf numFmtId="4" fontId="9" fillId="5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top" wrapText="1"/>
    </xf>
    <xf numFmtId="4" fontId="9" fillId="3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9" fillId="3" borderId="2" xfId="0" applyFont="1" applyFill="1" applyBorder="1" applyAlignment="1">
      <alignment horizontal="left" vertical="top" wrapText="1"/>
    </xf>
    <xf numFmtId="0" fontId="1" fillId="0" borderId="1" xfId="0" applyFont="1" applyBorder="1"/>
    <xf numFmtId="0" fontId="9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right"/>
    </xf>
    <xf numFmtId="49" fontId="15" fillId="0" borderId="2" xfId="0" applyNumberFormat="1" applyFont="1" applyBorder="1"/>
    <xf numFmtId="0" fontId="15" fillId="0" borderId="2" xfId="0" applyFont="1" applyBorder="1" applyAlignment="1">
      <alignment wrapText="1"/>
    </xf>
    <xf numFmtId="164" fontId="1" fillId="5" borderId="2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/>
    <xf numFmtId="165" fontId="1" fillId="6" borderId="2" xfId="0" applyNumberFormat="1" applyFont="1" applyFill="1" applyBorder="1" applyAlignment="1"/>
    <xf numFmtId="0" fontId="3" fillId="4" borderId="5" xfId="0" applyFont="1" applyFill="1" applyBorder="1"/>
    <xf numFmtId="0" fontId="3" fillId="4" borderId="6" xfId="0" applyFont="1" applyFill="1" applyBorder="1" applyAlignment="1">
      <alignment wrapText="1"/>
    </xf>
    <xf numFmtId="164" fontId="3" fillId="4" borderId="6" xfId="0" applyNumberFormat="1" applyFont="1" applyFill="1" applyBorder="1" applyAlignment="1">
      <alignment horizontal="right"/>
    </xf>
    <xf numFmtId="164" fontId="3" fillId="4" borderId="6" xfId="0" applyNumberFormat="1" applyFont="1" applyFill="1" applyBorder="1"/>
    <xf numFmtId="165" fontId="3" fillId="4" borderId="7" xfId="0" applyNumberFormat="1" applyFont="1" applyFill="1" applyBorder="1"/>
    <xf numFmtId="0" fontId="16" fillId="2" borderId="1" xfId="0" applyFont="1" applyFill="1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/>
    <xf numFmtId="165" fontId="1" fillId="0" borderId="4" xfId="0" applyNumberFormat="1" applyFont="1" applyBorder="1"/>
    <xf numFmtId="165" fontId="1" fillId="2" borderId="7" xfId="0" applyNumberFormat="1" applyFont="1" applyFill="1" applyBorder="1"/>
    <xf numFmtId="0" fontId="12" fillId="2" borderId="1" xfId="0" applyFont="1" applyFill="1" applyBorder="1"/>
    <xf numFmtId="164" fontId="14" fillId="2" borderId="1" xfId="0" applyNumberFormat="1" applyFont="1" applyFill="1" applyBorder="1"/>
    <xf numFmtId="165" fontId="14" fillId="2" borderId="1" xfId="0" applyNumberFormat="1" applyFont="1" applyFill="1" applyBorder="1"/>
    <xf numFmtId="0" fontId="14" fillId="2" borderId="1" xfId="0" applyFont="1" applyFill="1" applyBorder="1"/>
    <xf numFmtId="0" fontId="1" fillId="2" borderId="1" xfId="0" applyFont="1" applyFill="1" applyBorder="1" applyAlignment="1"/>
    <xf numFmtId="0" fontId="17" fillId="2" borderId="1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tabSelected="1" topLeftCell="A535" workbookViewId="0">
      <selection activeCell="A3" sqref="A3"/>
    </sheetView>
  </sheetViews>
  <sheetFormatPr defaultColWidth="14.42578125" defaultRowHeight="15" customHeight="1" x14ac:dyDescent="0.25"/>
  <cols>
    <col min="1" max="1" width="12.5703125" customWidth="1"/>
    <col min="2" max="2" width="53.7109375" customWidth="1"/>
    <col min="3" max="3" width="9.85546875" customWidth="1"/>
    <col min="4" max="4" width="7" customWidth="1"/>
    <col min="5" max="5" width="12.85546875" customWidth="1"/>
    <col min="6" max="6" width="15.42578125" customWidth="1"/>
    <col min="7" max="7" width="9.140625" customWidth="1"/>
    <col min="8" max="8" width="60" customWidth="1"/>
    <col min="9" max="9" width="12.140625" customWidth="1"/>
    <col min="10" max="13" width="9.140625" customWidth="1"/>
    <col min="14" max="14" width="11.140625" customWidth="1"/>
    <col min="15" max="15" width="14.42578125" customWidth="1"/>
    <col min="16" max="26" width="9.140625" customWidth="1"/>
  </cols>
  <sheetData>
    <row r="1" spans="1:26" x14ac:dyDescent="0.25">
      <c r="A1" s="1"/>
      <c r="B1" s="2"/>
      <c r="C1" s="3"/>
      <c r="D1" s="4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" t="s">
        <v>0</v>
      </c>
      <c r="B2" s="2"/>
      <c r="C2" s="3"/>
      <c r="D2" s="4"/>
      <c r="E2" s="5"/>
      <c r="F2" s="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8"/>
      <c r="B3" s="2"/>
      <c r="C3" s="3"/>
      <c r="D3" s="4"/>
      <c r="E3" s="5"/>
      <c r="F3" s="9">
        <v>45325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0" t="s">
        <v>1</v>
      </c>
      <c r="B4" s="11"/>
      <c r="C4" s="3"/>
      <c r="D4" s="4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"/>
      <c r="C5" s="3"/>
      <c r="D5" s="4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2"/>
      <c r="B6" s="2"/>
      <c r="C6" s="3"/>
      <c r="D6" s="4"/>
      <c r="E6" s="5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2"/>
      <c r="C7" s="3"/>
      <c r="D7" s="4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">
      <c r="A8" s="1"/>
      <c r="B8" s="13" t="s">
        <v>2</v>
      </c>
      <c r="C8" s="3"/>
      <c r="D8" s="4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4" t="s">
        <v>3</v>
      </c>
      <c r="C9" s="3"/>
      <c r="D9" s="4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5" t="s">
        <v>4</v>
      </c>
      <c r="B10" s="15" t="s">
        <v>5</v>
      </c>
      <c r="C10" s="16" t="s">
        <v>6</v>
      </c>
      <c r="D10" s="17" t="s">
        <v>7</v>
      </c>
      <c r="E10" s="18"/>
      <c r="F10" s="18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 x14ac:dyDescent="0.25">
      <c r="A11" s="1"/>
      <c r="B11" s="2"/>
      <c r="C11" s="3"/>
      <c r="D11" s="4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9">
        <v>0</v>
      </c>
      <c r="B12" s="20" t="s">
        <v>9</v>
      </c>
      <c r="C12" s="21"/>
      <c r="D12" s="22"/>
      <c r="E12" s="23"/>
      <c r="F12" s="23">
        <f>SUM(F13:F24)/2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4"/>
      <c r="B13" s="25"/>
      <c r="C13" s="26"/>
      <c r="D13" s="27"/>
      <c r="E13" s="28"/>
      <c r="F13" s="28" t="str">
        <f t="shared" ref="F13:F14" si="0">IF(C13="","",C13*E13)</f>
        <v/>
      </c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4"/>
      <c r="B14" s="25"/>
      <c r="C14" s="26"/>
      <c r="D14" s="27"/>
      <c r="E14" s="28"/>
      <c r="F14" s="28" t="str">
        <f t="shared" si="0"/>
        <v/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9">
        <v>0</v>
      </c>
      <c r="B15" s="30" t="s">
        <v>10</v>
      </c>
      <c r="C15" s="31"/>
      <c r="D15" s="32"/>
      <c r="E15" s="33"/>
      <c r="F15" s="33">
        <f>SUM(F16:F24)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34">
        <v>111</v>
      </c>
      <c r="B16" s="35" t="s">
        <v>10</v>
      </c>
      <c r="C16" s="36"/>
      <c r="D16" s="37"/>
      <c r="E16" s="38"/>
      <c r="F16" s="38" t="str">
        <f t="shared" ref="F16:F24" si="1">IF(C16="","",C16*E16)</f>
        <v/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x14ac:dyDescent="0.25">
      <c r="A17" s="39">
        <v>1110000001</v>
      </c>
      <c r="B17" s="25" t="s">
        <v>11</v>
      </c>
      <c r="C17" s="40">
        <v>1</v>
      </c>
      <c r="D17" s="41" t="s">
        <v>12</v>
      </c>
      <c r="E17" s="42"/>
      <c r="F17" s="42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x14ac:dyDescent="0.25">
      <c r="A18" s="39">
        <v>1110000002</v>
      </c>
      <c r="B18" s="25" t="s">
        <v>13</v>
      </c>
      <c r="C18" s="40">
        <v>1</v>
      </c>
      <c r="D18" s="41" t="s">
        <v>12</v>
      </c>
      <c r="E18" s="42"/>
      <c r="F18" s="42">
        <f t="shared" si="1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5">
      <c r="A19" s="39">
        <v>1110000003</v>
      </c>
      <c r="B19" s="43" t="s">
        <v>14</v>
      </c>
      <c r="C19" s="40">
        <v>1</v>
      </c>
      <c r="D19" s="41" t="s">
        <v>12</v>
      </c>
      <c r="E19" s="42">
        <v>0</v>
      </c>
      <c r="F19" s="42">
        <f t="shared" si="1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5">
      <c r="A20" s="39">
        <v>1110000004</v>
      </c>
      <c r="B20" s="43" t="s">
        <v>15</v>
      </c>
      <c r="C20" s="40">
        <v>1</v>
      </c>
      <c r="D20" s="41" t="s">
        <v>12</v>
      </c>
      <c r="E20" s="42">
        <v>0</v>
      </c>
      <c r="F20" s="42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9">
        <v>1110000005</v>
      </c>
      <c r="B21" s="43" t="s">
        <v>16</v>
      </c>
      <c r="C21" s="40">
        <v>1</v>
      </c>
      <c r="D21" s="41" t="s">
        <v>12</v>
      </c>
      <c r="E21" s="42">
        <v>0</v>
      </c>
      <c r="F21" s="4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9">
        <v>1110000006</v>
      </c>
      <c r="B22" s="43" t="s">
        <v>17</v>
      </c>
      <c r="C22" s="40">
        <v>1</v>
      </c>
      <c r="D22" s="41" t="s">
        <v>12</v>
      </c>
      <c r="E22" s="42">
        <v>0</v>
      </c>
      <c r="F22" s="42">
        <f t="shared" si="1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9">
        <v>1110000007</v>
      </c>
      <c r="B23" s="43" t="s">
        <v>18</v>
      </c>
      <c r="C23" s="40">
        <v>1</v>
      </c>
      <c r="D23" s="41" t="s">
        <v>12</v>
      </c>
      <c r="E23" s="42">
        <v>0</v>
      </c>
      <c r="F23" s="42">
        <f t="shared" si="1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9">
        <v>1110000008</v>
      </c>
      <c r="B24" s="43" t="s">
        <v>19</v>
      </c>
      <c r="C24" s="40">
        <v>1</v>
      </c>
      <c r="D24" s="41" t="s">
        <v>12</v>
      </c>
      <c r="E24" s="42">
        <v>0</v>
      </c>
      <c r="F24" s="42">
        <f t="shared" si="1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9"/>
      <c r="B25" s="25"/>
      <c r="C25" s="40"/>
      <c r="D25" s="41"/>
      <c r="E25" s="42"/>
      <c r="F25" s="4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9"/>
      <c r="B26" s="25"/>
      <c r="C26" s="40"/>
      <c r="D26" s="41"/>
      <c r="E26" s="42"/>
      <c r="F26" s="4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9">
        <v>1</v>
      </c>
      <c r="B27" s="20" t="s">
        <v>20</v>
      </c>
      <c r="C27" s="44"/>
      <c r="D27" s="22"/>
      <c r="E27" s="23"/>
      <c r="F27" s="23">
        <f>SUM(F28:F115)/2</f>
        <v>878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4"/>
      <c r="B28" s="25"/>
      <c r="C28" s="45"/>
      <c r="D28" s="27"/>
      <c r="E28" s="28"/>
      <c r="F28" s="28" t="str">
        <f t="shared" ref="F28:F29" si="2">IF(C28="","",C28*E28)</f>
        <v/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4"/>
      <c r="B29" s="25"/>
      <c r="C29" s="45"/>
      <c r="D29" s="27"/>
      <c r="E29" s="28"/>
      <c r="F29" s="28" t="str">
        <f t="shared" si="2"/>
        <v/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9">
        <v>11</v>
      </c>
      <c r="B30" s="30" t="s">
        <v>21</v>
      </c>
      <c r="C30" s="46"/>
      <c r="D30" s="32"/>
      <c r="E30" s="33"/>
      <c r="F30" s="33">
        <f>SUM(F31:F56)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9">
        <v>117</v>
      </c>
      <c r="B31" s="25" t="s">
        <v>22</v>
      </c>
      <c r="C31" s="40"/>
      <c r="D31" s="41"/>
      <c r="E31" s="42"/>
      <c r="F31" s="42" t="str">
        <f t="shared" ref="F31:F55" si="3">IF(C31="","",C31*E31)</f>
        <v/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5">
      <c r="A32" s="39">
        <v>1170000001</v>
      </c>
      <c r="B32" s="48" t="s">
        <v>23</v>
      </c>
      <c r="C32" s="40">
        <v>1</v>
      </c>
      <c r="D32" s="41" t="s">
        <v>12</v>
      </c>
      <c r="E32" s="42"/>
      <c r="F32" s="42">
        <f t="shared" si="3"/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 x14ac:dyDescent="0.25">
      <c r="A33" s="39">
        <v>1170000002</v>
      </c>
      <c r="B33" s="48" t="s">
        <v>24</v>
      </c>
      <c r="C33" s="40">
        <v>20</v>
      </c>
      <c r="D33" s="41" t="s">
        <v>25</v>
      </c>
      <c r="E33" s="42"/>
      <c r="F33" s="42">
        <f t="shared" si="3"/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 x14ac:dyDescent="0.25">
      <c r="A34" s="39">
        <v>1170000003</v>
      </c>
      <c r="B34" s="49" t="s">
        <v>26</v>
      </c>
      <c r="C34" s="40">
        <v>12</v>
      </c>
      <c r="D34" s="41" t="s">
        <v>27</v>
      </c>
      <c r="E34" s="42"/>
      <c r="F34" s="42">
        <f t="shared" si="3"/>
        <v>0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25">
      <c r="A35" s="50">
        <v>1170000004</v>
      </c>
      <c r="B35" s="51" t="s">
        <v>28</v>
      </c>
      <c r="C35" s="52">
        <v>20</v>
      </c>
      <c r="D35" s="53" t="s">
        <v>25</v>
      </c>
      <c r="E35" s="54"/>
      <c r="F35" s="54">
        <f t="shared" si="3"/>
        <v>0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5">
      <c r="A36" s="39">
        <v>1170000005</v>
      </c>
      <c r="B36" s="48" t="s">
        <v>29</v>
      </c>
      <c r="C36" s="40">
        <v>5</v>
      </c>
      <c r="D36" s="41" t="s">
        <v>25</v>
      </c>
      <c r="E36" s="42"/>
      <c r="F36" s="42">
        <f t="shared" si="3"/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5">
      <c r="A37" s="39">
        <v>1170000006</v>
      </c>
      <c r="B37" s="48" t="s">
        <v>30</v>
      </c>
      <c r="C37" s="40">
        <v>1</v>
      </c>
      <c r="D37" s="41" t="s">
        <v>12</v>
      </c>
      <c r="E37" s="42"/>
      <c r="F37" s="42">
        <f t="shared" si="3"/>
        <v>0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 x14ac:dyDescent="0.25">
      <c r="A38" s="39">
        <v>1170000007</v>
      </c>
      <c r="B38" s="48" t="s">
        <v>31</v>
      </c>
      <c r="C38" s="40">
        <v>4</v>
      </c>
      <c r="D38" s="41" t="s">
        <v>25</v>
      </c>
      <c r="E38" s="42"/>
      <c r="F38" s="42">
        <f t="shared" si="3"/>
        <v>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5">
      <c r="A39" s="50">
        <v>1170000008</v>
      </c>
      <c r="B39" s="51" t="s">
        <v>32</v>
      </c>
      <c r="C39" s="52">
        <v>52.5</v>
      </c>
      <c r="D39" s="53" t="s">
        <v>25</v>
      </c>
      <c r="E39" s="54"/>
      <c r="F39" s="54">
        <f t="shared" si="3"/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5">
      <c r="A40" s="39">
        <v>1170000009</v>
      </c>
      <c r="B40" s="48" t="s">
        <v>33</v>
      </c>
      <c r="C40" s="40">
        <v>44.2</v>
      </c>
      <c r="D40" s="41" t="s">
        <v>25</v>
      </c>
      <c r="E40" s="42"/>
      <c r="F40" s="42">
        <f t="shared" si="3"/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5">
      <c r="A41" s="39">
        <v>1170000010</v>
      </c>
      <c r="B41" s="48" t="s">
        <v>34</v>
      </c>
      <c r="C41" s="40">
        <v>2.2000000000000002</v>
      </c>
      <c r="D41" s="41" t="s">
        <v>25</v>
      </c>
      <c r="E41" s="42"/>
      <c r="F41" s="42">
        <f t="shared" si="3"/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5">
      <c r="A42" s="50">
        <v>1170000011</v>
      </c>
      <c r="B42" s="51" t="s">
        <v>35</v>
      </c>
      <c r="C42" s="52">
        <v>55.2</v>
      </c>
      <c r="D42" s="53" t="s">
        <v>25</v>
      </c>
      <c r="E42" s="54"/>
      <c r="F42" s="54">
        <f t="shared" si="3"/>
        <v>0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 x14ac:dyDescent="0.25">
      <c r="A43" s="39">
        <v>1170000012</v>
      </c>
      <c r="B43" s="48" t="s">
        <v>36</v>
      </c>
      <c r="C43" s="40">
        <v>4</v>
      </c>
      <c r="D43" s="41" t="s">
        <v>25</v>
      </c>
      <c r="E43" s="42"/>
      <c r="F43" s="42">
        <f t="shared" si="3"/>
        <v>0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 x14ac:dyDescent="0.25">
      <c r="A44" s="39">
        <v>1170000013</v>
      </c>
      <c r="B44" s="48" t="s">
        <v>37</v>
      </c>
      <c r="C44" s="40">
        <v>18</v>
      </c>
      <c r="D44" s="41" t="s">
        <v>25</v>
      </c>
      <c r="E44" s="42"/>
      <c r="F44" s="42">
        <f t="shared" si="3"/>
        <v>0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 x14ac:dyDescent="0.25">
      <c r="A45" s="39">
        <v>1170000014</v>
      </c>
      <c r="B45" s="48" t="s">
        <v>38</v>
      </c>
      <c r="C45" s="40">
        <v>54.9</v>
      </c>
      <c r="D45" s="41" t="s">
        <v>25</v>
      </c>
      <c r="E45" s="42"/>
      <c r="F45" s="42">
        <f t="shared" si="3"/>
        <v>0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 x14ac:dyDescent="0.25">
      <c r="A46" s="39">
        <v>1170000015</v>
      </c>
      <c r="B46" s="48" t="s">
        <v>39</v>
      </c>
      <c r="C46" s="40">
        <v>16.47</v>
      </c>
      <c r="D46" s="41" t="s">
        <v>25</v>
      </c>
      <c r="E46" s="42"/>
      <c r="F46" s="42">
        <f t="shared" si="3"/>
        <v>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 x14ac:dyDescent="0.25">
      <c r="A47" s="39">
        <v>1170000016</v>
      </c>
      <c r="B47" s="48" t="s">
        <v>40</v>
      </c>
      <c r="C47" s="40">
        <v>294.33</v>
      </c>
      <c r="D47" s="41" t="s">
        <v>25</v>
      </c>
      <c r="E47" s="42"/>
      <c r="F47" s="42">
        <f t="shared" si="3"/>
        <v>0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 x14ac:dyDescent="0.25">
      <c r="A48" s="50">
        <v>1170000017</v>
      </c>
      <c r="B48" s="51" t="s">
        <v>41</v>
      </c>
      <c r="C48" s="52">
        <v>1</v>
      </c>
      <c r="D48" s="53" t="s">
        <v>42</v>
      </c>
      <c r="E48" s="54"/>
      <c r="F48" s="54">
        <f t="shared" si="3"/>
        <v>0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 x14ac:dyDescent="0.25">
      <c r="A49" s="50">
        <v>1170000018</v>
      </c>
      <c r="B49" s="51" t="s">
        <v>43</v>
      </c>
      <c r="C49" s="52">
        <v>158.63</v>
      </c>
      <c r="D49" s="53" t="s">
        <v>25</v>
      </c>
      <c r="E49" s="54"/>
      <c r="F49" s="54">
        <f t="shared" si="3"/>
        <v>0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 x14ac:dyDescent="0.25">
      <c r="A50" s="50">
        <v>1170000019</v>
      </c>
      <c r="B50" s="51" t="s">
        <v>44</v>
      </c>
      <c r="C50" s="52">
        <v>133.9</v>
      </c>
      <c r="D50" s="53" t="s">
        <v>25</v>
      </c>
      <c r="E50" s="54"/>
      <c r="F50" s="54">
        <f t="shared" si="3"/>
        <v>0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 x14ac:dyDescent="0.25">
      <c r="A51" s="39">
        <v>1170000020</v>
      </c>
      <c r="B51" s="48" t="s">
        <v>45</v>
      </c>
      <c r="C51" s="40">
        <v>5</v>
      </c>
      <c r="D51" s="41" t="s">
        <v>27</v>
      </c>
      <c r="E51" s="42"/>
      <c r="F51" s="42">
        <f t="shared" si="3"/>
        <v>0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 x14ac:dyDescent="0.25">
      <c r="A52" s="50">
        <v>1170000021</v>
      </c>
      <c r="B52" s="51" t="s">
        <v>46</v>
      </c>
      <c r="C52" s="52">
        <v>78.63</v>
      </c>
      <c r="D52" s="53" t="s">
        <v>27</v>
      </c>
      <c r="E52" s="54"/>
      <c r="F52" s="54">
        <f t="shared" si="3"/>
        <v>0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 x14ac:dyDescent="0.25">
      <c r="A53" s="50">
        <v>1170000022</v>
      </c>
      <c r="B53" s="51" t="s">
        <v>47</v>
      </c>
      <c r="C53" s="52">
        <v>8</v>
      </c>
      <c r="D53" s="53" t="s">
        <v>48</v>
      </c>
      <c r="E53" s="54"/>
      <c r="F53" s="54">
        <f t="shared" si="3"/>
        <v>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 x14ac:dyDescent="0.25">
      <c r="A54" s="39">
        <v>118</v>
      </c>
      <c r="B54" s="25" t="s">
        <v>49</v>
      </c>
      <c r="C54" s="40"/>
      <c r="D54" s="41"/>
      <c r="E54" s="42"/>
      <c r="F54" s="42" t="str">
        <f t="shared" si="3"/>
        <v/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 x14ac:dyDescent="0.25">
      <c r="A55" s="39">
        <v>1180000001</v>
      </c>
      <c r="B55" s="25" t="s">
        <v>49</v>
      </c>
      <c r="C55" s="40">
        <v>5</v>
      </c>
      <c r="D55" s="41" t="s">
        <v>50</v>
      </c>
      <c r="E55" s="42"/>
      <c r="F55" s="42">
        <f t="shared" si="3"/>
        <v>0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 x14ac:dyDescent="0.25">
      <c r="A56" s="39"/>
      <c r="B56" s="25"/>
      <c r="C56" s="40"/>
      <c r="D56" s="41"/>
      <c r="E56" s="42"/>
      <c r="F56" s="42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 x14ac:dyDescent="0.25">
      <c r="A57" s="39"/>
      <c r="B57" s="25"/>
      <c r="C57" s="40"/>
      <c r="D57" s="41"/>
      <c r="E57" s="42"/>
      <c r="F57" s="42" t="str">
        <f>IF(C57="","",C57*E57)</f>
        <v/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 x14ac:dyDescent="0.25">
      <c r="A58" s="55">
        <v>12</v>
      </c>
      <c r="B58" s="56" t="s">
        <v>51</v>
      </c>
      <c r="C58" s="57"/>
      <c r="D58" s="58"/>
      <c r="E58" s="59"/>
      <c r="F58" s="59">
        <f>SUM(F59:F65)</f>
        <v>0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 x14ac:dyDescent="0.25">
      <c r="A59" s="39">
        <v>122</v>
      </c>
      <c r="B59" s="25" t="s">
        <v>52</v>
      </c>
      <c r="C59" s="40"/>
      <c r="D59" s="41"/>
      <c r="E59" s="42"/>
      <c r="F59" s="42" t="str">
        <f t="shared" ref="F59:F66" si="4">IF(C59="","",C59*E59)</f>
        <v/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 x14ac:dyDescent="0.25">
      <c r="A60" s="50">
        <v>1220000001</v>
      </c>
      <c r="B60" s="60" t="s">
        <v>53</v>
      </c>
      <c r="C60" s="52">
        <v>5.22</v>
      </c>
      <c r="D60" s="53" t="s">
        <v>54</v>
      </c>
      <c r="E60" s="54"/>
      <c r="F60" s="54">
        <f t="shared" si="4"/>
        <v>0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x14ac:dyDescent="0.25">
      <c r="A61" s="61">
        <v>123</v>
      </c>
      <c r="B61" s="62" t="s">
        <v>55</v>
      </c>
      <c r="C61" s="63"/>
      <c r="D61" s="64"/>
      <c r="E61" s="65"/>
      <c r="F61" s="65" t="str">
        <f t="shared" si="4"/>
        <v/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 x14ac:dyDescent="0.25">
      <c r="A62" s="50">
        <v>1230000001</v>
      </c>
      <c r="B62" s="60" t="s">
        <v>56</v>
      </c>
      <c r="C62" s="52">
        <v>9.39</v>
      </c>
      <c r="D62" s="53" t="s">
        <v>54</v>
      </c>
      <c r="E62" s="54"/>
      <c r="F62" s="54">
        <f t="shared" si="4"/>
        <v>0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 x14ac:dyDescent="0.25">
      <c r="A63" s="61">
        <v>128</v>
      </c>
      <c r="B63" s="62" t="s">
        <v>57</v>
      </c>
      <c r="C63" s="63"/>
      <c r="D63" s="64"/>
      <c r="E63" s="65"/>
      <c r="F63" s="65" t="str">
        <f t="shared" si="4"/>
        <v/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 x14ac:dyDescent="0.25">
      <c r="A64" s="61">
        <v>1280000001</v>
      </c>
      <c r="B64" s="62" t="s">
        <v>58</v>
      </c>
      <c r="C64" s="63">
        <v>5.22</v>
      </c>
      <c r="D64" s="64" t="s">
        <v>54</v>
      </c>
      <c r="E64" s="65"/>
      <c r="F64" s="65">
        <f t="shared" si="4"/>
        <v>0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 x14ac:dyDescent="0.25">
      <c r="A65" s="39"/>
      <c r="B65" s="25"/>
      <c r="C65" s="40"/>
      <c r="D65" s="41"/>
      <c r="E65" s="42"/>
      <c r="F65" s="42" t="str">
        <f t="shared" si="4"/>
        <v/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5">
      <c r="A66" s="39"/>
      <c r="B66" s="25"/>
      <c r="C66" s="40"/>
      <c r="D66" s="41"/>
      <c r="E66" s="42"/>
      <c r="F66" s="42" t="str">
        <f t="shared" si="4"/>
        <v/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 x14ac:dyDescent="0.25">
      <c r="A67" s="55">
        <v>14</v>
      </c>
      <c r="B67" s="56" t="s">
        <v>59</v>
      </c>
      <c r="C67" s="58"/>
      <c r="D67" s="58"/>
      <c r="E67" s="59"/>
      <c r="F67" s="59">
        <f>SUM(F68:F85)</f>
        <v>0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 x14ac:dyDescent="0.25">
      <c r="A68" s="39">
        <v>141</v>
      </c>
      <c r="B68" s="25" t="s">
        <v>60</v>
      </c>
      <c r="C68" s="41"/>
      <c r="D68" s="41"/>
      <c r="E68" s="42"/>
      <c r="F68" s="42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 x14ac:dyDescent="0.25">
      <c r="A69" s="39">
        <v>1410000001</v>
      </c>
      <c r="B69" s="25" t="s">
        <v>61</v>
      </c>
      <c r="C69" s="41">
        <v>5.85</v>
      </c>
      <c r="D69" s="41" t="s">
        <v>54</v>
      </c>
      <c r="E69" s="42"/>
      <c r="F69" s="42">
        <f t="shared" ref="F69:F83" si="5">IF(C69="","",C69*E69)</f>
        <v>0</v>
      </c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 x14ac:dyDescent="0.25">
      <c r="A70" s="39">
        <v>1420000002</v>
      </c>
      <c r="B70" s="25" t="s">
        <v>62</v>
      </c>
      <c r="C70" s="41">
        <v>58.5</v>
      </c>
      <c r="D70" s="41" t="s">
        <v>25</v>
      </c>
      <c r="E70" s="42"/>
      <c r="F70" s="42">
        <f t="shared" si="5"/>
        <v>0</v>
      </c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 x14ac:dyDescent="0.25">
      <c r="A71" s="39">
        <v>1430000003</v>
      </c>
      <c r="B71" s="25" t="s">
        <v>63</v>
      </c>
      <c r="C71" s="41">
        <v>5.85</v>
      </c>
      <c r="D71" s="41" t="s">
        <v>54</v>
      </c>
      <c r="E71" s="42"/>
      <c r="F71" s="42">
        <f t="shared" si="5"/>
        <v>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 x14ac:dyDescent="0.25">
      <c r="A72" s="39">
        <v>1440000004</v>
      </c>
      <c r="B72" s="25" t="s">
        <v>64</v>
      </c>
      <c r="C72" s="41">
        <v>58.5</v>
      </c>
      <c r="D72" s="41" t="s">
        <v>25</v>
      </c>
      <c r="E72" s="42"/>
      <c r="F72" s="42">
        <f t="shared" si="5"/>
        <v>0</v>
      </c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 x14ac:dyDescent="0.25">
      <c r="A73" s="39">
        <v>1450000005</v>
      </c>
      <c r="B73" s="25" t="s">
        <v>65</v>
      </c>
      <c r="C73" s="41">
        <v>29.25</v>
      </c>
      <c r="D73" s="41" t="s">
        <v>25</v>
      </c>
      <c r="E73" s="42"/>
      <c r="F73" s="42">
        <f t="shared" si="5"/>
        <v>0</v>
      </c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 x14ac:dyDescent="0.25">
      <c r="A74" s="39">
        <v>1460000006</v>
      </c>
      <c r="B74" s="25" t="s">
        <v>66</v>
      </c>
      <c r="C74" s="41">
        <v>58.5</v>
      </c>
      <c r="D74" s="41" t="s">
        <v>27</v>
      </c>
      <c r="E74" s="42"/>
      <c r="F74" s="42">
        <f t="shared" si="5"/>
        <v>0</v>
      </c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 x14ac:dyDescent="0.25">
      <c r="A75" s="39">
        <v>143</v>
      </c>
      <c r="B75" s="25" t="s">
        <v>67</v>
      </c>
      <c r="C75" s="41"/>
      <c r="D75" s="41"/>
      <c r="E75" s="42"/>
      <c r="F75" s="42" t="str">
        <f t="shared" si="5"/>
        <v/>
      </c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 x14ac:dyDescent="0.25">
      <c r="A76" s="39">
        <v>1430000001</v>
      </c>
      <c r="B76" s="25" t="s">
        <v>68</v>
      </c>
      <c r="C76" s="41">
        <v>0.6</v>
      </c>
      <c r="D76" s="41" t="s">
        <v>25</v>
      </c>
      <c r="E76" s="42"/>
      <c r="F76" s="42">
        <f t="shared" si="5"/>
        <v>0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 x14ac:dyDescent="0.25">
      <c r="A77" s="39">
        <v>144</v>
      </c>
      <c r="B77" s="25" t="s">
        <v>69</v>
      </c>
      <c r="C77" s="41"/>
      <c r="D77" s="41"/>
      <c r="E77" s="42"/>
      <c r="F77" s="42" t="str">
        <f t="shared" si="5"/>
        <v/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 x14ac:dyDescent="0.25">
      <c r="A78" s="39">
        <v>1440000001</v>
      </c>
      <c r="B78" s="25" t="s">
        <v>70</v>
      </c>
      <c r="C78" s="41">
        <v>9.1999999999999993</v>
      </c>
      <c r="D78" s="41" t="s">
        <v>27</v>
      </c>
      <c r="E78" s="42"/>
      <c r="F78" s="42">
        <f t="shared" si="5"/>
        <v>0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 x14ac:dyDescent="0.25">
      <c r="A79" s="39">
        <v>1440000002</v>
      </c>
      <c r="B79" s="25" t="s">
        <v>71</v>
      </c>
      <c r="C79" s="41">
        <v>22.04</v>
      </c>
      <c r="D79" s="41" t="s">
        <v>25</v>
      </c>
      <c r="E79" s="42"/>
      <c r="F79" s="42">
        <f t="shared" si="5"/>
        <v>0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 x14ac:dyDescent="0.25">
      <c r="A80" s="39">
        <v>1440000003</v>
      </c>
      <c r="B80" s="25" t="s">
        <v>72</v>
      </c>
      <c r="C80" s="41">
        <v>22.04</v>
      </c>
      <c r="D80" s="41" t="s">
        <v>25</v>
      </c>
      <c r="E80" s="42"/>
      <c r="F80" s="42">
        <f t="shared" si="5"/>
        <v>0</v>
      </c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 x14ac:dyDescent="0.25">
      <c r="A81" s="39">
        <v>1440000004</v>
      </c>
      <c r="B81" s="25" t="s">
        <v>73</v>
      </c>
      <c r="C81" s="41">
        <v>22.04</v>
      </c>
      <c r="D81" s="41" t="s">
        <v>25</v>
      </c>
      <c r="E81" s="42"/>
      <c r="F81" s="42">
        <f t="shared" si="5"/>
        <v>0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 x14ac:dyDescent="0.25">
      <c r="A82" s="39">
        <v>1440000005</v>
      </c>
      <c r="B82" s="25" t="s">
        <v>74</v>
      </c>
      <c r="C82" s="41">
        <v>13.1</v>
      </c>
      <c r="D82" s="41" t="s">
        <v>27</v>
      </c>
      <c r="E82" s="42"/>
      <c r="F82" s="42">
        <f t="shared" si="5"/>
        <v>0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 x14ac:dyDescent="0.25">
      <c r="A83" s="39">
        <v>1440000006</v>
      </c>
      <c r="B83" s="25" t="s">
        <v>75</v>
      </c>
      <c r="C83" s="41">
        <v>6.6</v>
      </c>
      <c r="D83" s="41" t="s">
        <v>27</v>
      </c>
      <c r="E83" s="42"/>
      <c r="F83" s="42">
        <f t="shared" si="5"/>
        <v>0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 x14ac:dyDescent="0.25">
      <c r="A84" s="39"/>
      <c r="B84" s="25"/>
      <c r="C84" s="41"/>
      <c r="D84" s="41"/>
      <c r="E84" s="42"/>
      <c r="F84" s="42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 x14ac:dyDescent="0.25">
      <c r="A85" s="39"/>
      <c r="B85" s="25"/>
      <c r="C85" s="41"/>
      <c r="D85" s="41"/>
      <c r="E85" s="42"/>
      <c r="F85" s="42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 x14ac:dyDescent="0.25">
      <c r="A86" s="55">
        <v>15</v>
      </c>
      <c r="B86" s="56" t="s">
        <v>76</v>
      </c>
      <c r="C86" s="57"/>
      <c r="D86" s="58"/>
      <c r="E86" s="59"/>
      <c r="F86" s="59">
        <f>SUM(F87:F92)</f>
        <v>878</v>
      </c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 x14ac:dyDescent="0.25">
      <c r="A87" s="39">
        <v>154</v>
      </c>
      <c r="B87" s="25" t="s">
        <v>77</v>
      </c>
      <c r="C87" s="40"/>
      <c r="D87" s="41"/>
      <c r="E87" s="42"/>
      <c r="F87" s="42" t="str">
        <f t="shared" ref="F87:F90" si="6">IF(C87="","",C87*E87)</f>
        <v/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 x14ac:dyDescent="0.25">
      <c r="A88" s="39">
        <v>1540000001</v>
      </c>
      <c r="B88" s="25" t="s">
        <v>78</v>
      </c>
      <c r="C88" s="40">
        <v>1</v>
      </c>
      <c r="D88" s="41" t="s">
        <v>12</v>
      </c>
      <c r="E88" s="42">
        <v>350</v>
      </c>
      <c r="F88" s="66">
        <f t="shared" si="6"/>
        <v>350</v>
      </c>
      <c r="G88" s="47"/>
      <c r="H88" s="67" t="s">
        <v>79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 x14ac:dyDescent="0.25">
      <c r="A89" s="39">
        <v>157</v>
      </c>
      <c r="B89" s="25" t="s">
        <v>80</v>
      </c>
      <c r="C89" s="40"/>
      <c r="D89" s="41"/>
      <c r="E89" s="42"/>
      <c r="F89" s="42" t="str">
        <f t="shared" si="6"/>
        <v/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 x14ac:dyDescent="0.25">
      <c r="A90" s="39">
        <v>1570000001</v>
      </c>
      <c r="B90" s="25" t="s">
        <v>81</v>
      </c>
      <c r="C90" s="40">
        <v>44</v>
      </c>
      <c r="D90" s="41" t="s">
        <v>27</v>
      </c>
      <c r="E90" s="42">
        <v>12</v>
      </c>
      <c r="F90" s="66">
        <f t="shared" si="6"/>
        <v>528</v>
      </c>
      <c r="G90" s="47"/>
      <c r="H90" s="67" t="s">
        <v>79</v>
      </c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 x14ac:dyDescent="0.25">
      <c r="A91" s="39"/>
      <c r="B91" s="25"/>
      <c r="C91" s="40"/>
      <c r="D91" s="41"/>
      <c r="E91" s="42"/>
      <c r="F91" s="42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 x14ac:dyDescent="0.25">
      <c r="A92" s="39"/>
      <c r="B92" s="25"/>
      <c r="C92" s="40"/>
      <c r="D92" s="41"/>
      <c r="E92" s="42"/>
      <c r="F92" s="42" t="str">
        <f>IF(C92="","",C92*E92)</f>
        <v/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 x14ac:dyDescent="0.25">
      <c r="A93" s="55">
        <v>16</v>
      </c>
      <c r="B93" s="56" t="s">
        <v>82</v>
      </c>
      <c r="C93" s="57"/>
      <c r="D93" s="58"/>
      <c r="E93" s="59"/>
      <c r="F93" s="59">
        <f>SUM(F94:F100)</f>
        <v>0</v>
      </c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 x14ac:dyDescent="0.25">
      <c r="A94" s="39">
        <v>162</v>
      </c>
      <c r="B94" s="25" t="s">
        <v>52</v>
      </c>
      <c r="C94" s="40"/>
      <c r="D94" s="41"/>
      <c r="E94" s="42"/>
      <c r="F94" s="42" t="str">
        <f t="shared" ref="F94:F101" si="7">IF(C94="","",C94*E94)</f>
        <v/>
      </c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 x14ac:dyDescent="0.25">
      <c r="A95" s="39">
        <v>1620000001</v>
      </c>
      <c r="B95" s="25" t="s">
        <v>83</v>
      </c>
      <c r="C95" s="40">
        <v>27</v>
      </c>
      <c r="D95" s="41" t="s">
        <v>54</v>
      </c>
      <c r="E95" s="42"/>
      <c r="F95" s="42">
        <f t="shared" si="7"/>
        <v>0</v>
      </c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 x14ac:dyDescent="0.25">
      <c r="A96" s="50">
        <v>1620000002</v>
      </c>
      <c r="B96" s="68" t="s">
        <v>84</v>
      </c>
      <c r="C96" s="52">
        <v>28.08</v>
      </c>
      <c r="D96" s="53" t="s">
        <v>54</v>
      </c>
      <c r="E96" s="54"/>
      <c r="F96" s="54">
        <f t="shared" si="7"/>
        <v>0</v>
      </c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 x14ac:dyDescent="0.25">
      <c r="A97" s="39">
        <v>1620000003</v>
      </c>
      <c r="B97" s="25" t="s">
        <v>85</v>
      </c>
      <c r="C97" s="40">
        <v>43.84</v>
      </c>
      <c r="D97" s="41" t="s">
        <v>54</v>
      </c>
      <c r="E97" s="42"/>
      <c r="F97" s="42">
        <f t="shared" si="7"/>
        <v>0</v>
      </c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 x14ac:dyDescent="0.25">
      <c r="A98" s="39">
        <v>163</v>
      </c>
      <c r="B98" s="25" t="s">
        <v>86</v>
      </c>
      <c r="C98" s="40"/>
      <c r="D98" s="41"/>
      <c r="E98" s="42"/>
      <c r="F98" s="42" t="str">
        <f t="shared" si="7"/>
        <v/>
      </c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 x14ac:dyDescent="0.25">
      <c r="A99" s="50">
        <v>1630000001</v>
      </c>
      <c r="B99" s="68" t="s">
        <v>87</v>
      </c>
      <c r="C99" s="52">
        <v>11.24</v>
      </c>
      <c r="D99" s="53" t="s">
        <v>54</v>
      </c>
      <c r="E99" s="54"/>
      <c r="F99" s="54">
        <f t="shared" si="7"/>
        <v>0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 x14ac:dyDescent="0.25">
      <c r="A100" s="39"/>
      <c r="B100" s="25"/>
      <c r="C100" s="40"/>
      <c r="D100" s="41"/>
      <c r="E100" s="42"/>
      <c r="F100" s="42" t="str">
        <f t="shared" si="7"/>
        <v/>
      </c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 x14ac:dyDescent="0.25">
      <c r="A101" s="39"/>
      <c r="B101" s="25"/>
      <c r="C101" s="40"/>
      <c r="D101" s="41"/>
      <c r="E101" s="42"/>
      <c r="F101" s="42" t="str">
        <f t="shared" si="7"/>
        <v/>
      </c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 x14ac:dyDescent="0.25">
      <c r="A102" s="55">
        <v>17</v>
      </c>
      <c r="B102" s="56" t="s">
        <v>88</v>
      </c>
      <c r="C102" s="57"/>
      <c r="D102" s="58"/>
      <c r="E102" s="59"/>
      <c r="F102" s="59">
        <f>SUM(F103:F108)</f>
        <v>0</v>
      </c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 x14ac:dyDescent="0.25">
      <c r="A103" s="39">
        <v>171</v>
      </c>
      <c r="B103" s="25" t="s">
        <v>89</v>
      </c>
      <c r="C103" s="40"/>
      <c r="D103" s="41"/>
      <c r="E103" s="42"/>
      <c r="F103" s="42" t="str">
        <f t="shared" ref="F103:F108" si="8">IF(C103="","",C103*E103)</f>
        <v/>
      </c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 x14ac:dyDescent="0.25">
      <c r="A104" s="39">
        <v>1710000001</v>
      </c>
      <c r="B104" s="25" t="s">
        <v>90</v>
      </c>
      <c r="C104" s="40">
        <v>58</v>
      </c>
      <c r="D104" s="41" t="s">
        <v>25</v>
      </c>
      <c r="E104" s="42"/>
      <c r="F104" s="42">
        <f t="shared" si="8"/>
        <v>0</v>
      </c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 x14ac:dyDescent="0.25">
      <c r="A105" s="39">
        <v>1710000002</v>
      </c>
      <c r="B105" s="25" t="s">
        <v>91</v>
      </c>
      <c r="C105" s="40">
        <v>60</v>
      </c>
      <c r="D105" s="41" t="s">
        <v>25</v>
      </c>
      <c r="E105" s="42"/>
      <c r="F105" s="42">
        <f t="shared" si="8"/>
        <v>0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 x14ac:dyDescent="0.25">
      <c r="A106" s="39">
        <v>1710000003</v>
      </c>
      <c r="B106" s="25" t="s">
        <v>92</v>
      </c>
      <c r="C106" s="40">
        <v>60</v>
      </c>
      <c r="D106" s="41" t="s">
        <v>25</v>
      </c>
      <c r="E106" s="42"/>
      <c r="F106" s="42">
        <f t="shared" si="8"/>
        <v>0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 x14ac:dyDescent="0.25">
      <c r="A107" s="39">
        <v>172</v>
      </c>
      <c r="B107" s="25" t="s">
        <v>93</v>
      </c>
      <c r="C107" s="40"/>
      <c r="D107" s="41"/>
      <c r="E107" s="42"/>
      <c r="F107" s="42" t="str">
        <f t="shared" si="8"/>
        <v/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 x14ac:dyDescent="0.25">
      <c r="A108" s="39">
        <v>1720000001</v>
      </c>
      <c r="B108" s="25" t="s">
        <v>94</v>
      </c>
      <c r="C108" s="40">
        <v>60</v>
      </c>
      <c r="D108" s="41" t="s">
        <v>25</v>
      </c>
      <c r="E108" s="42"/>
      <c r="F108" s="42">
        <f t="shared" si="8"/>
        <v>0</v>
      </c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 x14ac:dyDescent="0.25">
      <c r="A109" s="39"/>
      <c r="B109" s="25"/>
      <c r="C109" s="69"/>
      <c r="D109" s="41"/>
      <c r="E109" s="42"/>
      <c r="F109" s="42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 x14ac:dyDescent="0.25">
      <c r="A110" s="39"/>
      <c r="B110" s="25"/>
      <c r="C110" s="69"/>
      <c r="D110" s="41"/>
      <c r="E110" s="42"/>
      <c r="F110" s="42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 x14ac:dyDescent="0.25">
      <c r="A111" s="55">
        <v>18</v>
      </c>
      <c r="B111" s="56" t="s">
        <v>95</v>
      </c>
      <c r="C111" s="40"/>
      <c r="D111" s="41"/>
      <c r="E111" s="42"/>
      <c r="F111" s="59">
        <f>SUM(F112:F115)</f>
        <v>0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 x14ac:dyDescent="0.25">
      <c r="A112" s="39">
        <v>181</v>
      </c>
      <c r="B112" s="25" t="s">
        <v>96</v>
      </c>
      <c r="C112" s="40"/>
      <c r="D112" s="41"/>
      <c r="E112" s="42"/>
      <c r="F112" s="42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 x14ac:dyDescent="0.25">
      <c r="A113" s="39">
        <v>1810000001</v>
      </c>
      <c r="B113" s="25" t="s">
        <v>97</v>
      </c>
      <c r="C113" s="40">
        <v>1</v>
      </c>
      <c r="D113" s="41" t="s">
        <v>12</v>
      </c>
      <c r="E113" s="42"/>
      <c r="F113" s="42">
        <f>IF(C113="","",C113*E113)</f>
        <v>0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 x14ac:dyDescent="0.25">
      <c r="A114" s="39"/>
      <c r="B114" s="25"/>
      <c r="C114" s="40"/>
      <c r="D114" s="41"/>
      <c r="E114" s="42"/>
      <c r="F114" s="42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 x14ac:dyDescent="0.25">
      <c r="A115" s="61"/>
      <c r="B115" s="62"/>
      <c r="C115" s="63"/>
      <c r="D115" s="64"/>
      <c r="E115" s="65"/>
      <c r="F115" s="6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9">
        <v>2</v>
      </c>
      <c r="B116" s="20" t="s">
        <v>98</v>
      </c>
      <c r="C116" s="44"/>
      <c r="D116" s="22"/>
      <c r="E116" s="23"/>
      <c r="F116" s="23">
        <f>SUM(F117:F136)/2</f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4"/>
      <c r="B117" s="25"/>
      <c r="C117" s="45"/>
      <c r="D117" s="27"/>
      <c r="E117" s="28"/>
      <c r="F117" s="28" t="str">
        <f t="shared" ref="F117:F118" si="9">IF(C117="","",C117*E117)</f>
        <v/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4"/>
      <c r="B118" s="25"/>
      <c r="C118" s="45"/>
      <c r="D118" s="27"/>
      <c r="E118" s="28"/>
      <c r="F118" s="28" t="str">
        <f t="shared" si="9"/>
        <v/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5">
        <v>21</v>
      </c>
      <c r="B119" s="56" t="s">
        <v>99</v>
      </c>
      <c r="C119" s="57"/>
      <c r="D119" s="58"/>
      <c r="E119" s="59"/>
      <c r="F119" s="59">
        <f>SUM(F120:F125)</f>
        <v>0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 x14ac:dyDescent="0.25">
      <c r="A120" s="39">
        <v>214</v>
      </c>
      <c r="B120" s="25" t="s">
        <v>100</v>
      </c>
      <c r="C120" s="40"/>
      <c r="D120" s="41"/>
      <c r="E120" s="42"/>
      <c r="F120" s="42" t="str">
        <f t="shared" ref="F120:F126" si="10">IF(C120="","",C120*E120)</f>
        <v/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 x14ac:dyDescent="0.25">
      <c r="A121" s="50">
        <v>2140000001</v>
      </c>
      <c r="B121" s="60" t="s">
        <v>101</v>
      </c>
      <c r="C121" s="52">
        <v>34</v>
      </c>
      <c r="D121" s="53" t="s">
        <v>25</v>
      </c>
      <c r="E121" s="54"/>
      <c r="F121" s="54">
        <f t="shared" si="10"/>
        <v>0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 x14ac:dyDescent="0.25">
      <c r="A122" s="39">
        <v>217</v>
      </c>
      <c r="B122" s="25" t="s">
        <v>102</v>
      </c>
      <c r="C122" s="40"/>
      <c r="D122" s="41"/>
      <c r="E122" s="42"/>
      <c r="F122" s="42" t="str">
        <f t="shared" si="10"/>
        <v/>
      </c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 x14ac:dyDescent="0.25">
      <c r="A123" s="50">
        <v>2170000001</v>
      </c>
      <c r="B123" s="60" t="s">
        <v>103</v>
      </c>
      <c r="C123" s="52">
        <v>1.5</v>
      </c>
      <c r="D123" s="53" t="s">
        <v>25</v>
      </c>
      <c r="E123" s="54"/>
      <c r="F123" s="54">
        <f t="shared" si="10"/>
        <v>0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 x14ac:dyDescent="0.25">
      <c r="A124" s="50">
        <v>2170000002</v>
      </c>
      <c r="B124" s="60" t="s">
        <v>104</v>
      </c>
      <c r="C124" s="52">
        <v>34</v>
      </c>
      <c r="D124" s="53" t="s">
        <v>25</v>
      </c>
      <c r="E124" s="54"/>
      <c r="F124" s="54">
        <f t="shared" si="10"/>
        <v>0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 x14ac:dyDescent="0.25">
      <c r="A125" s="39"/>
      <c r="B125" s="25"/>
      <c r="C125" s="40"/>
      <c r="D125" s="41"/>
      <c r="E125" s="42"/>
      <c r="F125" s="42" t="str">
        <f t="shared" si="10"/>
        <v/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 x14ac:dyDescent="0.25">
      <c r="A126" s="39"/>
      <c r="B126" s="25"/>
      <c r="C126" s="40"/>
      <c r="D126" s="41"/>
      <c r="E126" s="42"/>
      <c r="F126" s="42" t="str">
        <f t="shared" si="10"/>
        <v/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 x14ac:dyDescent="0.25">
      <c r="A127" s="55">
        <v>23</v>
      </c>
      <c r="B127" s="56" t="s">
        <v>105</v>
      </c>
      <c r="C127" s="57"/>
      <c r="D127" s="58"/>
      <c r="E127" s="59"/>
      <c r="F127" s="59">
        <f>SUM(F128:F134)</f>
        <v>0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 x14ac:dyDescent="0.25">
      <c r="A128" s="50">
        <v>231</v>
      </c>
      <c r="B128" s="60" t="s">
        <v>106</v>
      </c>
      <c r="C128" s="52"/>
      <c r="D128" s="53"/>
      <c r="E128" s="54"/>
      <c r="F128" s="54" t="str">
        <f t="shared" ref="F128:F134" si="11">IF(C128="","",C128*E128)</f>
        <v/>
      </c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 x14ac:dyDescent="0.25">
      <c r="A129" s="50">
        <v>2310000001</v>
      </c>
      <c r="B129" s="60" t="s">
        <v>107</v>
      </c>
      <c r="C129" s="52">
        <v>10.43</v>
      </c>
      <c r="D129" s="53" t="s">
        <v>54</v>
      </c>
      <c r="E129" s="54"/>
      <c r="F129" s="54">
        <f t="shared" si="11"/>
        <v>0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 x14ac:dyDescent="0.25">
      <c r="A130" s="50">
        <v>232</v>
      </c>
      <c r="B130" s="60" t="s">
        <v>108</v>
      </c>
      <c r="C130" s="52"/>
      <c r="D130" s="53"/>
      <c r="E130" s="54"/>
      <c r="F130" s="54" t="str">
        <f t="shared" si="11"/>
        <v/>
      </c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 x14ac:dyDescent="0.25">
      <c r="A131" s="50">
        <v>2320000001</v>
      </c>
      <c r="B131" s="60" t="s">
        <v>109</v>
      </c>
      <c r="C131" s="52">
        <v>52.19</v>
      </c>
      <c r="D131" s="53" t="s">
        <v>25</v>
      </c>
      <c r="E131" s="54"/>
      <c r="F131" s="54">
        <f t="shared" si="11"/>
        <v>0</v>
      </c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 x14ac:dyDescent="0.25">
      <c r="A132" s="50">
        <v>236</v>
      </c>
      <c r="B132" s="60" t="s">
        <v>102</v>
      </c>
      <c r="C132" s="52"/>
      <c r="D132" s="53"/>
      <c r="E132" s="54"/>
      <c r="F132" s="54" t="str">
        <f t="shared" si="11"/>
        <v/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 x14ac:dyDescent="0.25">
      <c r="A133" s="50">
        <v>2360000001</v>
      </c>
      <c r="B133" s="60" t="s">
        <v>110</v>
      </c>
      <c r="C133" s="52">
        <v>52.19</v>
      </c>
      <c r="D133" s="53" t="s">
        <v>25</v>
      </c>
      <c r="E133" s="54"/>
      <c r="F133" s="54">
        <f t="shared" si="11"/>
        <v>0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 x14ac:dyDescent="0.25">
      <c r="A134" s="50">
        <v>2360000002</v>
      </c>
      <c r="B134" s="60" t="s">
        <v>111</v>
      </c>
      <c r="C134" s="52">
        <v>52.19</v>
      </c>
      <c r="D134" s="53" t="s">
        <v>25</v>
      </c>
      <c r="E134" s="54"/>
      <c r="F134" s="54">
        <f t="shared" si="11"/>
        <v>0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 x14ac:dyDescent="0.25">
      <c r="A135" s="39"/>
      <c r="B135" s="25"/>
      <c r="C135" s="40"/>
      <c r="D135" s="41"/>
      <c r="E135" s="42"/>
      <c r="F135" s="42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 x14ac:dyDescent="0.25">
      <c r="A136" s="39"/>
      <c r="B136" s="25"/>
      <c r="C136" s="40"/>
      <c r="D136" s="41"/>
      <c r="E136" s="42"/>
      <c r="F136" s="42" t="str">
        <f>IF(C136="","",C136*E136)</f>
        <v/>
      </c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 x14ac:dyDescent="0.25">
      <c r="A137" s="19">
        <v>3</v>
      </c>
      <c r="B137" s="20" t="s">
        <v>112</v>
      </c>
      <c r="C137" s="44"/>
      <c r="D137" s="22"/>
      <c r="E137" s="23"/>
      <c r="F137" s="23">
        <f>SUM(F138:F187)/2</f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4"/>
      <c r="B138" s="25"/>
      <c r="C138" s="45"/>
      <c r="D138" s="27"/>
      <c r="E138" s="28"/>
      <c r="F138" s="28" t="str">
        <f t="shared" ref="F138:F139" si="12">IF(C138="","",C138*E138)</f>
        <v/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4"/>
      <c r="B139" s="25"/>
      <c r="C139" s="45"/>
      <c r="D139" s="27"/>
      <c r="E139" s="28"/>
      <c r="F139" s="28" t="str">
        <f t="shared" si="12"/>
        <v/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9">
        <v>32</v>
      </c>
      <c r="B140" s="30" t="s">
        <v>113</v>
      </c>
      <c r="C140" s="46"/>
      <c r="D140" s="32"/>
      <c r="E140" s="33"/>
      <c r="F140" s="33">
        <f>SUM(F141:F176)</f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61">
        <v>324</v>
      </c>
      <c r="B141" s="62" t="s">
        <v>114</v>
      </c>
      <c r="C141" s="63"/>
      <c r="D141" s="64"/>
      <c r="E141" s="65"/>
      <c r="F141" s="65" t="str">
        <f t="shared" ref="F141:F177" si="13">IF(C141="","",C141*E141)</f>
        <v/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0">
        <v>3240000001</v>
      </c>
      <c r="B142" s="60" t="s">
        <v>115</v>
      </c>
      <c r="C142" s="52">
        <v>43.05</v>
      </c>
      <c r="D142" s="53" t="s">
        <v>25</v>
      </c>
      <c r="E142" s="54"/>
      <c r="F142" s="54">
        <f t="shared" si="13"/>
        <v>0</v>
      </c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 x14ac:dyDescent="0.25">
      <c r="A143" s="39">
        <v>3240000002</v>
      </c>
      <c r="B143" s="25" t="s">
        <v>116</v>
      </c>
      <c r="C143" s="40">
        <v>2.2000000000000002</v>
      </c>
      <c r="D143" s="41" t="s">
        <v>25</v>
      </c>
      <c r="E143" s="42"/>
      <c r="F143" s="42">
        <f t="shared" si="13"/>
        <v>0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 x14ac:dyDescent="0.25">
      <c r="A144" s="39">
        <v>325</v>
      </c>
      <c r="B144" s="25" t="s">
        <v>117</v>
      </c>
      <c r="C144" s="40"/>
      <c r="D144" s="41"/>
      <c r="E144" s="42"/>
      <c r="F144" s="42" t="str">
        <f t="shared" si="13"/>
        <v/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 x14ac:dyDescent="0.25">
      <c r="A145" s="39">
        <v>3250000001</v>
      </c>
      <c r="B145" s="25" t="s">
        <v>118</v>
      </c>
      <c r="C145" s="40">
        <v>13.8</v>
      </c>
      <c r="D145" s="41" t="s">
        <v>25</v>
      </c>
      <c r="E145" s="42"/>
      <c r="F145" s="42">
        <f t="shared" si="13"/>
        <v>0</v>
      </c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 x14ac:dyDescent="0.25">
      <c r="A146" s="39">
        <v>326</v>
      </c>
      <c r="B146" s="25" t="s">
        <v>119</v>
      </c>
      <c r="C146" s="40"/>
      <c r="D146" s="41"/>
      <c r="E146" s="42"/>
      <c r="F146" s="42" t="str">
        <f t="shared" si="13"/>
        <v/>
      </c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 x14ac:dyDescent="0.25">
      <c r="A147" s="50">
        <v>3260000001</v>
      </c>
      <c r="B147" s="60" t="s">
        <v>120</v>
      </c>
      <c r="C147" s="52">
        <v>133.9</v>
      </c>
      <c r="D147" s="53" t="s">
        <v>25</v>
      </c>
      <c r="E147" s="54"/>
      <c r="F147" s="54">
        <f t="shared" si="13"/>
        <v>0</v>
      </c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 x14ac:dyDescent="0.25">
      <c r="A148" s="50">
        <v>3260000002</v>
      </c>
      <c r="B148" s="60" t="s">
        <v>121</v>
      </c>
      <c r="C148" s="52">
        <v>133.9</v>
      </c>
      <c r="D148" s="53" t="s">
        <v>25</v>
      </c>
      <c r="E148" s="54"/>
      <c r="F148" s="54">
        <f t="shared" si="13"/>
        <v>0</v>
      </c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 x14ac:dyDescent="0.25">
      <c r="A149" s="39">
        <v>3260000003</v>
      </c>
      <c r="B149" s="25" t="s">
        <v>122</v>
      </c>
      <c r="C149" s="40">
        <v>22.5</v>
      </c>
      <c r="D149" s="41" t="s">
        <v>25</v>
      </c>
      <c r="E149" s="42"/>
      <c r="F149" s="42">
        <f t="shared" si="13"/>
        <v>0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 x14ac:dyDescent="0.25">
      <c r="A150" s="39">
        <v>3260000004</v>
      </c>
      <c r="B150" s="25" t="s">
        <v>123</v>
      </c>
      <c r="C150" s="40">
        <v>6.71</v>
      </c>
      <c r="D150" s="41" t="s">
        <v>25</v>
      </c>
      <c r="E150" s="42"/>
      <c r="F150" s="42">
        <f t="shared" si="13"/>
        <v>0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 x14ac:dyDescent="0.25">
      <c r="A151" s="39">
        <v>3260000005</v>
      </c>
      <c r="B151" s="25" t="s">
        <v>124</v>
      </c>
      <c r="C151" s="40">
        <v>2.42</v>
      </c>
      <c r="D151" s="41" t="s">
        <v>27</v>
      </c>
      <c r="E151" s="42"/>
      <c r="F151" s="42">
        <f t="shared" si="13"/>
        <v>0</v>
      </c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 x14ac:dyDescent="0.25">
      <c r="A152" s="39">
        <v>3260000006</v>
      </c>
      <c r="B152" s="43" t="s">
        <v>125</v>
      </c>
      <c r="C152" s="40">
        <v>2.84</v>
      </c>
      <c r="D152" s="41" t="s">
        <v>27</v>
      </c>
      <c r="E152" s="42"/>
      <c r="F152" s="42">
        <f t="shared" si="13"/>
        <v>0</v>
      </c>
      <c r="G152" s="47"/>
      <c r="H152" s="70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 x14ac:dyDescent="0.25">
      <c r="A153" s="71">
        <v>3260000008</v>
      </c>
      <c r="B153" s="25" t="s">
        <v>126</v>
      </c>
      <c r="C153" s="40">
        <v>0.72</v>
      </c>
      <c r="D153" s="41" t="s">
        <v>25</v>
      </c>
      <c r="E153" s="42"/>
      <c r="F153" s="42">
        <f t="shared" si="13"/>
        <v>0</v>
      </c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 x14ac:dyDescent="0.25">
      <c r="A154" s="39">
        <v>327</v>
      </c>
      <c r="B154" s="25" t="s">
        <v>127</v>
      </c>
      <c r="C154" s="40"/>
      <c r="D154" s="41"/>
      <c r="E154" s="42"/>
      <c r="F154" s="42" t="str">
        <f t="shared" si="13"/>
        <v/>
      </c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 x14ac:dyDescent="0.25">
      <c r="A155" s="50">
        <v>3270000001</v>
      </c>
      <c r="B155" s="60" t="s">
        <v>128</v>
      </c>
      <c r="C155" s="52">
        <v>133.9</v>
      </c>
      <c r="D155" s="53" t="s">
        <v>25</v>
      </c>
      <c r="E155" s="54"/>
      <c r="F155" s="54">
        <f t="shared" si="13"/>
        <v>0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 x14ac:dyDescent="0.25">
      <c r="A156" s="50">
        <v>3270000002</v>
      </c>
      <c r="B156" s="60" t="s">
        <v>129</v>
      </c>
      <c r="C156" s="52">
        <v>133.9</v>
      </c>
      <c r="D156" s="53" t="s">
        <v>25</v>
      </c>
      <c r="E156" s="54"/>
      <c r="F156" s="54">
        <f t="shared" si="13"/>
        <v>0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 x14ac:dyDescent="0.25">
      <c r="A157" s="50">
        <v>3270000003</v>
      </c>
      <c r="B157" s="60" t="s">
        <v>130</v>
      </c>
      <c r="C157" s="52">
        <v>113.9</v>
      </c>
      <c r="D157" s="53" t="s">
        <v>25</v>
      </c>
      <c r="E157" s="54"/>
      <c r="F157" s="54">
        <f t="shared" si="13"/>
        <v>0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 x14ac:dyDescent="0.25">
      <c r="A158" s="50">
        <v>3270000004</v>
      </c>
      <c r="B158" s="60" t="s">
        <v>131</v>
      </c>
      <c r="C158" s="52">
        <v>43.05</v>
      </c>
      <c r="D158" s="53" t="s">
        <v>25</v>
      </c>
      <c r="E158" s="54"/>
      <c r="F158" s="54">
        <f t="shared" si="13"/>
        <v>0</v>
      </c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 x14ac:dyDescent="0.25">
      <c r="A159" s="39">
        <v>3270000005</v>
      </c>
      <c r="B159" s="25" t="s">
        <v>132</v>
      </c>
      <c r="C159" s="40">
        <v>18.899999999999999</v>
      </c>
      <c r="D159" s="41" t="s">
        <v>25</v>
      </c>
      <c r="E159" s="42"/>
      <c r="F159" s="42">
        <f t="shared" si="13"/>
        <v>0</v>
      </c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 x14ac:dyDescent="0.25">
      <c r="A160" s="39">
        <v>3270000006</v>
      </c>
      <c r="B160" s="25" t="s">
        <v>133</v>
      </c>
      <c r="C160" s="40">
        <v>5.74</v>
      </c>
      <c r="D160" s="41" t="s">
        <v>25</v>
      </c>
      <c r="E160" s="42"/>
      <c r="F160" s="42">
        <f t="shared" si="13"/>
        <v>0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 x14ac:dyDescent="0.25">
      <c r="A161" s="39">
        <v>3270000007</v>
      </c>
      <c r="B161" s="25" t="s">
        <v>134</v>
      </c>
      <c r="C161" s="40">
        <v>0.72</v>
      </c>
      <c r="D161" s="41" t="s">
        <v>25</v>
      </c>
      <c r="E161" s="42"/>
      <c r="F161" s="42">
        <f t="shared" si="13"/>
        <v>0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 x14ac:dyDescent="0.25">
      <c r="A162" s="50">
        <v>3270000008</v>
      </c>
      <c r="B162" s="60" t="s">
        <v>135</v>
      </c>
      <c r="C162" s="52">
        <v>133.9</v>
      </c>
      <c r="D162" s="53" t="s">
        <v>25</v>
      </c>
      <c r="E162" s="54"/>
      <c r="F162" s="54">
        <f t="shared" si="13"/>
        <v>0</v>
      </c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 x14ac:dyDescent="0.25">
      <c r="A163" s="39">
        <v>3270000009</v>
      </c>
      <c r="B163" s="25" t="s">
        <v>136</v>
      </c>
      <c r="C163" s="40">
        <v>6.6</v>
      </c>
      <c r="D163" s="41" t="s">
        <v>27</v>
      </c>
      <c r="E163" s="42"/>
      <c r="F163" s="42">
        <f t="shared" si="13"/>
        <v>0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 x14ac:dyDescent="0.25">
      <c r="A164" s="50">
        <v>3270000010</v>
      </c>
      <c r="B164" s="72" t="s">
        <v>137</v>
      </c>
      <c r="C164" s="73">
        <v>113.6</v>
      </c>
      <c r="D164" s="74" t="s">
        <v>27</v>
      </c>
      <c r="E164" s="75"/>
      <c r="F164" s="75">
        <f t="shared" si="13"/>
        <v>0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 x14ac:dyDescent="0.25">
      <c r="A165" s="39">
        <v>328</v>
      </c>
      <c r="B165" s="25" t="s">
        <v>138</v>
      </c>
      <c r="C165" s="40"/>
      <c r="D165" s="41"/>
      <c r="E165" s="42"/>
      <c r="F165" s="42" t="str">
        <f t="shared" si="13"/>
        <v/>
      </c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5">
      <c r="A166" s="50">
        <v>3280000001</v>
      </c>
      <c r="B166" s="60" t="s">
        <v>139</v>
      </c>
      <c r="C166" s="52">
        <v>42.2</v>
      </c>
      <c r="D166" s="53" t="s">
        <v>25</v>
      </c>
      <c r="E166" s="54"/>
      <c r="F166" s="54">
        <f t="shared" si="13"/>
        <v>0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5">
      <c r="A167" s="50">
        <v>3280000002</v>
      </c>
      <c r="B167" s="60" t="s">
        <v>140</v>
      </c>
      <c r="C167" s="52">
        <v>7.9</v>
      </c>
      <c r="D167" s="53" t="s">
        <v>25</v>
      </c>
      <c r="E167" s="54"/>
      <c r="F167" s="54">
        <f t="shared" si="13"/>
        <v>0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5">
      <c r="A168" s="50">
        <v>3280000003</v>
      </c>
      <c r="B168" s="72" t="s">
        <v>141</v>
      </c>
      <c r="C168" s="73">
        <v>133.9</v>
      </c>
      <c r="D168" s="74" t="s">
        <v>25</v>
      </c>
      <c r="E168" s="75"/>
      <c r="F168" s="54">
        <f t="shared" si="13"/>
        <v>0</v>
      </c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5">
      <c r="A169" s="50">
        <v>3280000004</v>
      </c>
      <c r="B169" s="72" t="s">
        <v>142</v>
      </c>
      <c r="C169" s="73">
        <v>55.91</v>
      </c>
      <c r="D169" s="74" t="s">
        <v>27</v>
      </c>
      <c r="E169" s="75"/>
      <c r="F169" s="54">
        <f t="shared" si="13"/>
        <v>0</v>
      </c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 x14ac:dyDescent="0.25">
      <c r="A170" s="50">
        <v>3280000005</v>
      </c>
      <c r="B170" s="72" t="s">
        <v>143</v>
      </c>
      <c r="C170" s="73">
        <v>43.05</v>
      </c>
      <c r="D170" s="74" t="s">
        <v>25</v>
      </c>
      <c r="E170" s="75"/>
      <c r="F170" s="54">
        <f t="shared" si="13"/>
        <v>0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5">
      <c r="A171" s="50">
        <v>3280000006</v>
      </c>
      <c r="B171" s="60" t="s">
        <v>144</v>
      </c>
      <c r="C171" s="52">
        <v>19.25</v>
      </c>
      <c r="D171" s="53" t="s">
        <v>27</v>
      </c>
      <c r="E171" s="54"/>
      <c r="F171" s="54">
        <f t="shared" si="13"/>
        <v>0</v>
      </c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5">
      <c r="A172" s="50">
        <v>3280000007</v>
      </c>
      <c r="B172" s="60" t="s">
        <v>145</v>
      </c>
      <c r="C172" s="52">
        <v>38.85</v>
      </c>
      <c r="D172" s="53" t="s">
        <v>27</v>
      </c>
      <c r="E172" s="54"/>
      <c r="F172" s="54">
        <f t="shared" si="13"/>
        <v>0</v>
      </c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5">
      <c r="A173" s="50">
        <v>3280000008</v>
      </c>
      <c r="B173" s="60" t="s">
        <v>146</v>
      </c>
      <c r="C173" s="52">
        <v>16.45</v>
      </c>
      <c r="D173" s="53" t="s">
        <v>27</v>
      </c>
      <c r="E173" s="54"/>
      <c r="F173" s="54">
        <f t="shared" si="13"/>
        <v>0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5">
      <c r="A174" s="50">
        <v>3280000009</v>
      </c>
      <c r="B174" s="60" t="s">
        <v>147</v>
      </c>
      <c r="C174" s="52">
        <v>25.123000000000001</v>
      </c>
      <c r="D174" s="53" t="s">
        <v>27</v>
      </c>
      <c r="E174" s="54"/>
      <c r="F174" s="54">
        <f t="shared" si="13"/>
        <v>0</v>
      </c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5">
      <c r="A175" s="50">
        <v>3280000010</v>
      </c>
      <c r="B175" s="60" t="s">
        <v>148</v>
      </c>
      <c r="C175" s="52">
        <v>24.8</v>
      </c>
      <c r="D175" s="53" t="s">
        <v>27</v>
      </c>
      <c r="E175" s="54"/>
      <c r="F175" s="54">
        <f t="shared" si="13"/>
        <v>0</v>
      </c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5">
      <c r="A176" s="39"/>
      <c r="B176" s="25"/>
      <c r="C176" s="40"/>
      <c r="D176" s="41"/>
      <c r="E176" s="42"/>
      <c r="F176" s="42" t="str">
        <f t="shared" si="13"/>
        <v/>
      </c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5">
      <c r="A177" s="39"/>
      <c r="B177" s="25"/>
      <c r="C177" s="40"/>
      <c r="D177" s="41"/>
      <c r="E177" s="42"/>
      <c r="F177" s="42" t="str">
        <f t="shared" si="13"/>
        <v/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5">
      <c r="A178" s="55">
        <v>33</v>
      </c>
      <c r="B178" s="56" t="s">
        <v>149</v>
      </c>
      <c r="C178" s="57"/>
      <c r="D178" s="58"/>
      <c r="E178" s="59"/>
      <c r="F178" s="59">
        <f>SUM(F179:F181)</f>
        <v>0</v>
      </c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39">
        <v>336</v>
      </c>
      <c r="B179" s="25" t="s">
        <v>150</v>
      </c>
      <c r="C179" s="40"/>
      <c r="D179" s="41"/>
      <c r="E179" s="42"/>
      <c r="F179" s="42" t="str">
        <f t="shared" ref="F179:F183" si="14">IF(C179="","",C179*E179)</f>
        <v/>
      </c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50">
        <v>3360000001</v>
      </c>
      <c r="B180" s="60" t="s">
        <v>151</v>
      </c>
      <c r="C180" s="52">
        <v>55.2</v>
      </c>
      <c r="D180" s="53" t="s">
        <v>25</v>
      </c>
      <c r="E180" s="75"/>
      <c r="F180" s="75">
        <f t="shared" si="14"/>
        <v>0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50">
        <f>+A180+1</f>
        <v>3360000002</v>
      </c>
      <c r="B181" s="60" t="s">
        <v>152</v>
      </c>
      <c r="C181" s="52">
        <v>55.2</v>
      </c>
      <c r="D181" s="53" t="s">
        <v>54</v>
      </c>
      <c r="E181" s="75"/>
      <c r="F181" s="75">
        <f t="shared" si="14"/>
        <v>0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39"/>
      <c r="B182" s="25"/>
      <c r="C182" s="40"/>
      <c r="D182" s="41"/>
      <c r="E182" s="42"/>
      <c r="F182" s="42" t="str">
        <f t="shared" si="14"/>
        <v/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39"/>
      <c r="B183" s="25"/>
      <c r="C183" s="40"/>
      <c r="D183" s="41"/>
      <c r="E183" s="42"/>
      <c r="F183" s="42" t="str">
        <f t="shared" si="14"/>
        <v/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5">
      <c r="A184" s="55">
        <v>34</v>
      </c>
      <c r="B184" s="56" t="s">
        <v>153</v>
      </c>
      <c r="C184" s="57"/>
      <c r="D184" s="58"/>
      <c r="E184" s="59"/>
      <c r="F184" s="59">
        <f>SUM(F185:F186)</f>
        <v>0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5">
      <c r="A185" s="39">
        <v>3420000001</v>
      </c>
      <c r="B185" s="43" t="s">
        <v>154</v>
      </c>
      <c r="C185" s="41">
        <v>1</v>
      </c>
      <c r="D185" s="41" t="s">
        <v>12</v>
      </c>
      <c r="E185" s="42"/>
      <c r="F185" s="42">
        <f>IF(C185="","",C185*E185)</f>
        <v>0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5">
      <c r="A186" s="39"/>
      <c r="B186" s="25"/>
      <c r="C186" s="40"/>
      <c r="D186" s="41"/>
      <c r="E186" s="42"/>
      <c r="F186" s="42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5">
      <c r="A187" s="61"/>
      <c r="B187" s="62"/>
      <c r="C187" s="63"/>
      <c r="D187" s="64"/>
      <c r="E187" s="65"/>
      <c r="F187" s="6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9">
        <v>4</v>
      </c>
      <c r="B188" s="20" t="s">
        <v>155</v>
      </c>
      <c r="C188" s="44"/>
      <c r="D188" s="22"/>
      <c r="E188" s="23"/>
      <c r="F188" s="23">
        <f>SUM(F189:F267)/2</f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9"/>
      <c r="B189" s="25"/>
      <c r="C189" s="40"/>
      <c r="D189" s="41"/>
      <c r="E189" s="42"/>
      <c r="F189" s="4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9"/>
      <c r="B190" s="25"/>
      <c r="C190" s="40"/>
      <c r="D190" s="41"/>
      <c r="E190" s="42"/>
      <c r="F190" s="4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9">
        <v>41</v>
      </c>
      <c r="B191" s="30" t="s">
        <v>156</v>
      </c>
      <c r="C191" s="63"/>
      <c r="D191" s="64"/>
      <c r="E191" s="65"/>
      <c r="F191" s="33">
        <f>SUM(F192:F193)</f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61">
        <v>415</v>
      </c>
      <c r="B192" s="62" t="s">
        <v>157</v>
      </c>
      <c r="C192" s="63"/>
      <c r="D192" s="64"/>
      <c r="E192" s="65"/>
      <c r="F192" s="65" t="str">
        <f t="shared" ref="F192:F193" si="15">IF(C192="","",C192*E192)</f>
        <v/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61">
        <v>4150000001</v>
      </c>
      <c r="B193" s="76" t="s">
        <v>158</v>
      </c>
      <c r="C193" s="63">
        <v>2</v>
      </c>
      <c r="D193" s="64" t="s">
        <v>12</v>
      </c>
      <c r="E193" s="65"/>
      <c r="F193" s="65">
        <f t="shared" si="15"/>
        <v>0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61"/>
      <c r="B194" s="62"/>
      <c r="C194" s="63"/>
      <c r="D194" s="64"/>
      <c r="E194" s="65"/>
      <c r="F194" s="6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61"/>
      <c r="B195" s="62"/>
      <c r="C195" s="63"/>
      <c r="D195" s="64"/>
      <c r="E195" s="65"/>
      <c r="F195" s="6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5">
        <v>42</v>
      </c>
      <c r="B196" s="77" t="s">
        <v>159</v>
      </c>
      <c r="C196" s="57"/>
      <c r="D196" s="58"/>
      <c r="E196" s="59"/>
      <c r="F196" s="59">
        <f>SUM(F197:F209)</f>
        <v>0</v>
      </c>
      <c r="G196" s="47"/>
      <c r="H196" s="78" t="s">
        <v>160</v>
      </c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 x14ac:dyDescent="0.25">
      <c r="A197" s="39">
        <v>421</v>
      </c>
      <c r="B197" s="25" t="s">
        <v>161</v>
      </c>
      <c r="C197" s="40"/>
      <c r="D197" s="41"/>
      <c r="E197" s="42"/>
      <c r="F197" s="42" t="str">
        <f t="shared" ref="F197:F207" si="16">IF(C197="","",C197*E197)</f>
        <v/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 x14ac:dyDescent="0.25">
      <c r="A198" s="50">
        <v>4210000001</v>
      </c>
      <c r="B198" s="60" t="s">
        <v>162</v>
      </c>
      <c r="C198" s="52">
        <v>24.8</v>
      </c>
      <c r="D198" s="53" t="s">
        <v>27</v>
      </c>
      <c r="E198" s="54"/>
      <c r="F198" s="54">
        <f t="shared" si="16"/>
        <v>0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 x14ac:dyDescent="0.25">
      <c r="A199" s="50">
        <v>4210000002</v>
      </c>
      <c r="B199" s="60" t="s">
        <v>163</v>
      </c>
      <c r="C199" s="52">
        <v>24.8</v>
      </c>
      <c r="D199" s="53" t="s">
        <v>27</v>
      </c>
      <c r="E199" s="54"/>
      <c r="F199" s="54">
        <f t="shared" si="16"/>
        <v>0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 x14ac:dyDescent="0.25">
      <c r="A200" s="39">
        <v>426</v>
      </c>
      <c r="B200" s="25" t="s">
        <v>164</v>
      </c>
      <c r="C200" s="40"/>
      <c r="D200" s="41"/>
      <c r="E200" s="42"/>
      <c r="F200" s="42" t="str">
        <f t="shared" si="16"/>
        <v/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 x14ac:dyDescent="0.25">
      <c r="A201" s="50">
        <v>4220000001</v>
      </c>
      <c r="B201" s="72" t="s">
        <v>165</v>
      </c>
      <c r="C201" s="79">
        <v>3</v>
      </c>
      <c r="D201" s="53" t="s">
        <v>12</v>
      </c>
      <c r="E201" s="54"/>
      <c r="F201" s="54">
        <f t="shared" si="16"/>
        <v>0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 x14ac:dyDescent="0.25">
      <c r="A202" s="50">
        <v>4220000002</v>
      </c>
      <c r="B202" s="72" t="s">
        <v>166</v>
      </c>
      <c r="C202" s="79">
        <v>5</v>
      </c>
      <c r="D202" s="53" t="s">
        <v>12</v>
      </c>
      <c r="E202" s="54"/>
      <c r="F202" s="54">
        <f t="shared" si="16"/>
        <v>0</v>
      </c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 x14ac:dyDescent="0.25">
      <c r="A203" s="50">
        <v>4220000003</v>
      </c>
      <c r="B203" s="72" t="s">
        <v>167</v>
      </c>
      <c r="C203" s="79">
        <v>10</v>
      </c>
      <c r="D203" s="53" t="s">
        <v>12</v>
      </c>
      <c r="E203" s="54"/>
      <c r="F203" s="54">
        <f t="shared" si="16"/>
        <v>0</v>
      </c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 x14ac:dyDescent="0.25">
      <c r="A204" s="50">
        <v>4220000004</v>
      </c>
      <c r="B204" s="72" t="s">
        <v>168</v>
      </c>
      <c r="C204" s="52">
        <v>4</v>
      </c>
      <c r="D204" s="53" t="s">
        <v>12</v>
      </c>
      <c r="E204" s="54"/>
      <c r="F204" s="54">
        <f t="shared" si="16"/>
        <v>0</v>
      </c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 x14ac:dyDescent="0.25">
      <c r="A205" s="50">
        <v>4220000005</v>
      </c>
      <c r="B205" s="72" t="s">
        <v>169</v>
      </c>
      <c r="C205" s="79">
        <v>1</v>
      </c>
      <c r="D205" s="53" t="s">
        <v>12</v>
      </c>
      <c r="E205" s="54"/>
      <c r="F205" s="54">
        <f t="shared" si="16"/>
        <v>0</v>
      </c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 x14ac:dyDescent="0.25">
      <c r="A206" s="50">
        <v>4220000006</v>
      </c>
      <c r="B206" s="72" t="s">
        <v>170</v>
      </c>
      <c r="C206" s="79">
        <v>2</v>
      </c>
      <c r="D206" s="53" t="s">
        <v>12</v>
      </c>
      <c r="E206" s="54"/>
      <c r="F206" s="54">
        <f t="shared" si="16"/>
        <v>0</v>
      </c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 x14ac:dyDescent="0.25">
      <c r="A207" s="50">
        <v>4220000007</v>
      </c>
      <c r="B207" s="80" t="s">
        <v>171</v>
      </c>
      <c r="C207" s="79">
        <v>23.44</v>
      </c>
      <c r="D207" s="53" t="s">
        <v>25</v>
      </c>
      <c r="E207" s="54"/>
      <c r="F207" s="54">
        <f t="shared" si="16"/>
        <v>0</v>
      </c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 x14ac:dyDescent="0.25">
      <c r="A208" s="39"/>
      <c r="B208" s="81"/>
      <c r="C208" s="82"/>
      <c r="D208" s="41"/>
      <c r="E208" s="42"/>
      <c r="F208" s="42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 x14ac:dyDescent="0.25">
      <c r="A209" s="39"/>
      <c r="B209" s="81"/>
      <c r="C209" s="82"/>
      <c r="D209" s="41"/>
      <c r="E209" s="42"/>
      <c r="F209" s="42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 x14ac:dyDescent="0.25">
      <c r="A210" s="55">
        <v>43</v>
      </c>
      <c r="B210" s="56" t="s">
        <v>172</v>
      </c>
      <c r="C210" s="57"/>
      <c r="D210" s="58"/>
      <c r="E210" s="59"/>
      <c r="F210" s="59">
        <f>SUM(F211:F220)</f>
        <v>0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 x14ac:dyDescent="0.25">
      <c r="A211" s="39">
        <v>431</v>
      </c>
      <c r="B211" s="25" t="s">
        <v>173</v>
      </c>
      <c r="C211" s="40"/>
      <c r="D211" s="41"/>
      <c r="E211" s="42"/>
      <c r="F211" s="42" t="str">
        <f t="shared" ref="F211:F220" si="17">IF(C211="","",C211*E211)</f>
        <v/>
      </c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 x14ac:dyDescent="0.25">
      <c r="A212" s="39">
        <v>4310000001</v>
      </c>
      <c r="B212" s="25" t="s">
        <v>174</v>
      </c>
      <c r="C212" s="40">
        <v>3</v>
      </c>
      <c r="D212" s="41" t="s">
        <v>12</v>
      </c>
      <c r="E212" s="42"/>
      <c r="F212" s="42">
        <f t="shared" si="17"/>
        <v>0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 x14ac:dyDescent="0.25">
      <c r="A213" s="39">
        <v>4310000002</v>
      </c>
      <c r="B213" s="25" t="s">
        <v>175</v>
      </c>
      <c r="C213" s="40">
        <v>3</v>
      </c>
      <c r="D213" s="41" t="s">
        <v>12</v>
      </c>
      <c r="E213" s="42"/>
      <c r="F213" s="42">
        <f t="shared" si="17"/>
        <v>0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 x14ac:dyDescent="0.25">
      <c r="A214" s="39">
        <v>433</v>
      </c>
      <c r="B214" s="25" t="s">
        <v>176</v>
      </c>
      <c r="C214" s="40"/>
      <c r="D214" s="41"/>
      <c r="E214" s="42"/>
      <c r="F214" s="42" t="str">
        <f t="shared" si="17"/>
        <v/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 x14ac:dyDescent="0.25">
      <c r="A215" s="50">
        <v>4330000001</v>
      </c>
      <c r="B215" s="60" t="s">
        <v>177</v>
      </c>
      <c r="C215" s="52">
        <v>1</v>
      </c>
      <c r="D215" s="53" t="s">
        <v>12</v>
      </c>
      <c r="E215" s="54"/>
      <c r="F215" s="54">
        <f t="shared" si="17"/>
        <v>0</v>
      </c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 x14ac:dyDescent="0.25">
      <c r="A216" s="50">
        <v>436</v>
      </c>
      <c r="B216" s="60" t="s">
        <v>178</v>
      </c>
      <c r="C216" s="52"/>
      <c r="D216" s="53"/>
      <c r="E216" s="54"/>
      <c r="F216" s="54" t="str">
        <f t="shared" si="17"/>
        <v/>
      </c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 x14ac:dyDescent="0.25">
      <c r="A217" s="50">
        <v>4360000001</v>
      </c>
      <c r="B217" s="83" t="s">
        <v>179</v>
      </c>
      <c r="C217" s="52">
        <v>1</v>
      </c>
      <c r="D217" s="53" t="s">
        <v>12</v>
      </c>
      <c r="E217" s="54"/>
      <c r="F217" s="54">
        <f t="shared" si="17"/>
        <v>0</v>
      </c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 x14ac:dyDescent="0.25">
      <c r="A218" s="50">
        <v>4360000002</v>
      </c>
      <c r="B218" s="60" t="s">
        <v>180</v>
      </c>
      <c r="C218" s="52">
        <v>1</v>
      </c>
      <c r="D218" s="53" t="s">
        <v>12</v>
      </c>
      <c r="E218" s="54"/>
      <c r="F218" s="54">
        <f t="shared" si="17"/>
        <v>0</v>
      </c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 x14ac:dyDescent="0.25">
      <c r="A219" s="50">
        <v>4360000003</v>
      </c>
      <c r="B219" s="60" t="s">
        <v>181</v>
      </c>
      <c r="C219" s="52">
        <v>1</v>
      </c>
      <c r="D219" s="53" t="s">
        <v>12</v>
      </c>
      <c r="E219" s="54"/>
      <c r="F219" s="54">
        <f t="shared" si="17"/>
        <v>0</v>
      </c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 x14ac:dyDescent="0.25">
      <c r="A220" s="50">
        <v>4360000004</v>
      </c>
      <c r="B220" s="60" t="s">
        <v>182</v>
      </c>
      <c r="C220" s="52">
        <v>3</v>
      </c>
      <c r="D220" s="53" t="s">
        <v>12</v>
      </c>
      <c r="E220" s="54"/>
      <c r="F220" s="54">
        <f t="shared" si="17"/>
        <v>0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 x14ac:dyDescent="0.25">
      <c r="A221" s="39"/>
      <c r="B221" s="25"/>
      <c r="C221" s="40"/>
      <c r="D221" s="41"/>
      <c r="E221" s="42"/>
      <c r="F221" s="42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 x14ac:dyDescent="0.25">
      <c r="A222" s="39"/>
      <c r="B222" s="25"/>
      <c r="C222" s="40"/>
      <c r="D222" s="41"/>
      <c r="E222" s="42"/>
      <c r="F222" s="42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 x14ac:dyDescent="0.25">
      <c r="A223" s="55">
        <v>46</v>
      </c>
      <c r="B223" s="56" t="s">
        <v>183</v>
      </c>
      <c r="C223" s="58"/>
      <c r="D223" s="58"/>
      <c r="E223" s="59"/>
      <c r="F223" s="59">
        <f>SUM(F224:F234)</f>
        <v>0</v>
      </c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 x14ac:dyDescent="0.25">
      <c r="A224" s="39">
        <v>461</v>
      </c>
      <c r="B224" s="25" t="s">
        <v>184</v>
      </c>
      <c r="C224" s="41"/>
      <c r="D224" s="41"/>
      <c r="E224" s="42"/>
      <c r="F224" s="42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 x14ac:dyDescent="0.25">
      <c r="A225" s="39">
        <v>4610000001</v>
      </c>
      <c r="B225" s="43" t="s">
        <v>185</v>
      </c>
      <c r="C225" s="40">
        <v>16.8</v>
      </c>
      <c r="D225" s="41" t="s">
        <v>25</v>
      </c>
      <c r="E225" s="42"/>
      <c r="F225" s="42">
        <f t="shared" ref="F225:F232" si="18">IF(C225="","",C225*E225)</f>
        <v>0</v>
      </c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 x14ac:dyDescent="0.25">
      <c r="A226" s="39">
        <f>+A225+1</f>
        <v>4610000002</v>
      </c>
      <c r="B226" s="43" t="s">
        <v>186</v>
      </c>
      <c r="C226" s="40">
        <v>21.7</v>
      </c>
      <c r="D226" s="41" t="s">
        <v>25</v>
      </c>
      <c r="E226" s="42"/>
      <c r="F226" s="42">
        <f t="shared" si="18"/>
        <v>0</v>
      </c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 x14ac:dyDescent="0.25">
      <c r="A227" s="39">
        <v>466</v>
      </c>
      <c r="B227" s="25" t="s">
        <v>150</v>
      </c>
      <c r="C227" s="41"/>
      <c r="D227" s="41"/>
      <c r="E227" s="42"/>
      <c r="F227" s="42" t="str">
        <f t="shared" si="18"/>
        <v/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 x14ac:dyDescent="0.25">
      <c r="A228" s="39">
        <v>4660000001</v>
      </c>
      <c r="B228" s="25" t="s">
        <v>187</v>
      </c>
      <c r="C228" s="41">
        <v>16.8</v>
      </c>
      <c r="D228" s="41" t="s">
        <v>25</v>
      </c>
      <c r="E228" s="42"/>
      <c r="F228" s="42">
        <f t="shared" si="18"/>
        <v>0</v>
      </c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 x14ac:dyDescent="0.25">
      <c r="A229" s="39">
        <v>4660000002</v>
      </c>
      <c r="B229" s="25" t="s">
        <v>188</v>
      </c>
      <c r="C229" s="41">
        <v>21.7</v>
      </c>
      <c r="D229" s="41" t="s">
        <v>25</v>
      </c>
      <c r="E229" s="42"/>
      <c r="F229" s="42">
        <f t="shared" si="18"/>
        <v>0</v>
      </c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 x14ac:dyDescent="0.25">
      <c r="A230" s="39">
        <v>4660000003</v>
      </c>
      <c r="B230" s="25" t="s">
        <v>189</v>
      </c>
      <c r="C230" s="41">
        <v>0.5</v>
      </c>
      <c r="D230" s="41" t="s">
        <v>25</v>
      </c>
      <c r="E230" s="42"/>
      <c r="F230" s="42">
        <f t="shared" si="18"/>
        <v>0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 x14ac:dyDescent="0.25">
      <c r="A231" s="39">
        <v>467</v>
      </c>
      <c r="B231" s="25" t="s">
        <v>190</v>
      </c>
      <c r="C231" s="41"/>
      <c r="D231" s="41"/>
      <c r="E231" s="42"/>
      <c r="F231" s="42" t="str">
        <f t="shared" si="18"/>
        <v/>
      </c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 x14ac:dyDescent="0.25">
      <c r="A232" s="39">
        <v>4670000001</v>
      </c>
      <c r="B232" s="25" t="s">
        <v>191</v>
      </c>
      <c r="C232" s="41">
        <f>+C226</f>
        <v>21.7</v>
      </c>
      <c r="D232" s="41" t="s">
        <v>25</v>
      </c>
      <c r="E232" s="42"/>
      <c r="F232" s="42">
        <f t="shared" si="18"/>
        <v>0</v>
      </c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 x14ac:dyDescent="0.25">
      <c r="A233" s="39"/>
      <c r="B233" s="25"/>
      <c r="C233" s="41"/>
      <c r="D233" s="41"/>
      <c r="E233" s="42"/>
      <c r="F233" s="42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 x14ac:dyDescent="0.25">
      <c r="A234" s="39"/>
      <c r="B234" s="25"/>
      <c r="C234" s="41"/>
      <c r="D234" s="41"/>
      <c r="E234" s="42"/>
      <c r="F234" s="42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 x14ac:dyDescent="0.25">
      <c r="A235" s="55">
        <v>47</v>
      </c>
      <c r="B235" s="56" t="s">
        <v>192</v>
      </c>
      <c r="C235" s="57"/>
      <c r="D235" s="58"/>
      <c r="E235" s="59"/>
      <c r="F235" s="59">
        <f>SUM(F236:F238)</f>
        <v>0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 x14ac:dyDescent="0.25">
      <c r="A236" s="39">
        <v>476</v>
      </c>
      <c r="B236" s="81" t="s">
        <v>193</v>
      </c>
      <c r="C236" s="84"/>
      <c r="D236" s="41"/>
      <c r="E236" s="42"/>
      <c r="F236" s="42" t="str">
        <f t="shared" ref="F236:F238" si="19">IF(C236="","",C236*E236)</f>
        <v/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 x14ac:dyDescent="0.25">
      <c r="A237" s="39">
        <v>4760000001</v>
      </c>
      <c r="B237" s="81" t="s">
        <v>194</v>
      </c>
      <c r="C237" s="84">
        <v>12.3</v>
      </c>
      <c r="D237" s="41" t="s">
        <v>27</v>
      </c>
      <c r="E237" s="42"/>
      <c r="F237" s="42">
        <f t="shared" si="19"/>
        <v>0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 x14ac:dyDescent="0.25">
      <c r="A238" s="39">
        <v>4720000002</v>
      </c>
      <c r="B238" s="25" t="s">
        <v>195</v>
      </c>
      <c r="C238" s="40">
        <v>7</v>
      </c>
      <c r="D238" s="41" t="s">
        <v>27</v>
      </c>
      <c r="E238" s="42"/>
      <c r="F238" s="42">
        <f t="shared" si="19"/>
        <v>0</v>
      </c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 x14ac:dyDescent="0.25">
      <c r="A239" s="39"/>
      <c r="B239" s="25"/>
      <c r="C239" s="40"/>
      <c r="D239" s="41"/>
      <c r="E239" s="42"/>
      <c r="F239" s="42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 x14ac:dyDescent="0.25">
      <c r="A240" s="39"/>
      <c r="B240" s="25"/>
      <c r="C240" s="40"/>
      <c r="D240" s="41"/>
      <c r="E240" s="42"/>
      <c r="F240" s="42" t="str">
        <f>IF(C240="","",C240*E240)</f>
        <v/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 x14ac:dyDescent="0.25">
      <c r="A241" s="55">
        <v>48</v>
      </c>
      <c r="B241" s="56" t="s">
        <v>196</v>
      </c>
      <c r="C241" s="57"/>
      <c r="D241" s="58"/>
      <c r="E241" s="59"/>
      <c r="F241" s="59">
        <f>SUM(F242:F267)</f>
        <v>0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 x14ac:dyDescent="0.25">
      <c r="A242" s="39">
        <v>485</v>
      </c>
      <c r="B242" s="25" t="s">
        <v>117</v>
      </c>
      <c r="C242" s="40"/>
      <c r="D242" s="41"/>
      <c r="E242" s="42"/>
      <c r="F242" s="42" t="str">
        <f t="shared" ref="F242:F267" si="20">IF(C242="","",C242*E242)</f>
        <v/>
      </c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 x14ac:dyDescent="0.25">
      <c r="A243" s="50">
        <v>4850000001</v>
      </c>
      <c r="B243" s="60" t="s">
        <v>197</v>
      </c>
      <c r="C243" s="52">
        <v>4</v>
      </c>
      <c r="D243" s="53" t="s">
        <v>27</v>
      </c>
      <c r="E243" s="54"/>
      <c r="F243" s="54">
        <f t="shared" si="20"/>
        <v>0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 x14ac:dyDescent="0.25">
      <c r="A244" s="50">
        <v>4850000002</v>
      </c>
      <c r="B244" s="60" t="s">
        <v>198</v>
      </c>
      <c r="C244" s="52">
        <v>1.2</v>
      </c>
      <c r="D244" s="53" t="s">
        <v>27</v>
      </c>
      <c r="E244" s="54"/>
      <c r="F244" s="54">
        <f t="shared" si="20"/>
        <v>0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 x14ac:dyDescent="0.25">
      <c r="A245" s="50">
        <v>4850000003</v>
      </c>
      <c r="B245" s="60" t="s">
        <v>199</v>
      </c>
      <c r="C245" s="52">
        <v>17.600000000000001</v>
      </c>
      <c r="D245" s="53" t="s">
        <v>27</v>
      </c>
      <c r="E245" s="54"/>
      <c r="F245" s="54">
        <f t="shared" si="20"/>
        <v>0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 x14ac:dyDescent="0.25">
      <c r="A246" s="50">
        <v>4850000004</v>
      </c>
      <c r="B246" s="60" t="s">
        <v>200</v>
      </c>
      <c r="C246" s="52">
        <v>28</v>
      </c>
      <c r="D246" s="53" t="s">
        <v>27</v>
      </c>
      <c r="E246" s="54"/>
      <c r="F246" s="54">
        <f t="shared" si="20"/>
        <v>0</v>
      </c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 x14ac:dyDescent="0.25">
      <c r="A247" s="50">
        <v>4850000005</v>
      </c>
      <c r="B247" s="60" t="s">
        <v>201</v>
      </c>
      <c r="C247" s="52">
        <v>21.15</v>
      </c>
      <c r="D247" s="53" t="s">
        <v>27</v>
      </c>
      <c r="E247" s="54"/>
      <c r="F247" s="54">
        <f t="shared" si="20"/>
        <v>0</v>
      </c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 x14ac:dyDescent="0.25">
      <c r="A248" s="50">
        <v>4850000006</v>
      </c>
      <c r="B248" s="60" t="s">
        <v>202</v>
      </c>
      <c r="C248" s="52">
        <v>6.6</v>
      </c>
      <c r="D248" s="53" t="s">
        <v>27</v>
      </c>
      <c r="E248" s="54"/>
      <c r="F248" s="54">
        <f t="shared" si="20"/>
        <v>0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 x14ac:dyDescent="0.25">
      <c r="A249" s="50">
        <v>4850000007</v>
      </c>
      <c r="B249" s="60" t="s">
        <v>203</v>
      </c>
      <c r="C249" s="52">
        <v>3.1</v>
      </c>
      <c r="D249" s="53" t="s">
        <v>25</v>
      </c>
      <c r="E249" s="54"/>
      <c r="F249" s="54">
        <f t="shared" si="20"/>
        <v>0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 x14ac:dyDescent="0.25">
      <c r="A250" s="39">
        <v>486</v>
      </c>
      <c r="B250" s="25" t="s">
        <v>150</v>
      </c>
      <c r="C250" s="40"/>
      <c r="D250" s="41"/>
      <c r="E250" s="42"/>
      <c r="F250" s="42" t="str">
        <f t="shared" si="20"/>
        <v/>
      </c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 x14ac:dyDescent="0.25">
      <c r="A251" s="50">
        <v>4860000001</v>
      </c>
      <c r="B251" s="60" t="s">
        <v>204</v>
      </c>
      <c r="C251" s="52">
        <v>158.63</v>
      </c>
      <c r="D251" s="53" t="s">
        <v>25</v>
      </c>
      <c r="E251" s="54"/>
      <c r="F251" s="54">
        <f t="shared" si="20"/>
        <v>0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 x14ac:dyDescent="0.25">
      <c r="A252" s="50">
        <f t="shared" ref="A252:A257" si="21">+A251+1</f>
        <v>4860000002</v>
      </c>
      <c r="B252" s="60" t="s">
        <v>205</v>
      </c>
      <c r="C252" s="52">
        <v>158.63</v>
      </c>
      <c r="D252" s="53" t="s">
        <v>25</v>
      </c>
      <c r="E252" s="54"/>
      <c r="F252" s="54">
        <f t="shared" si="20"/>
        <v>0</v>
      </c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 x14ac:dyDescent="0.25">
      <c r="A253" s="50">
        <f t="shared" si="21"/>
        <v>4860000003</v>
      </c>
      <c r="B253" s="60" t="s">
        <v>206</v>
      </c>
      <c r="C253" s="52">
        <v>121.41</v>
      </c>
      <c r="D253" s="53" t="s">
        <v>25</v>
      </c>
      <c r="E253" s="54"/>
      <c r="F253" s="54">
        <f t="shared" si="20"/>
        <v>0</v>
      </c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 x14ac:dyDescent="0.25">
      <c r="A254" s="50">
        <f t="shared" si="21"/>
        <v>4860000004</v>
      </c>
      <c r="B254" s="60" t="s">
        <v>207</v>
      </c>
      <c r="C254" s="52">
        <v>121.41</v>
      </c>
      <c r="D254" s="53" t="s">
        <v>25</v>
      </c>
      <c r="E254" s="54"/>
      <c r="F254" s="54">
        <f t="shared" si="20"/>
        <v>0</v>
      </c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 x14ac:dyDescent="0.25">
      <c r="A255" s="50">
        <f t="shared" si="21"/>
        <v>4860000005</v>
      </c>
      <c r="B255" s="60" t="s">
        <v>208</v>
      </c>
      <c r="C255" s="52">
        <v>62.92</v>
      </c>
      <c r="D255" s="53" t="s">
        <v>25</v>
      </c>
      <c r="E255" s="54"/>
      <c r="F255" s="54">
        <f t="shared" si="20"/>
        <v>0</v>
      </c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 x14ac:dyDescent="0.25">
      <c r="A256" s="50">
        <f t="shared" si="21"/>
        <v>4860000006</v>
      </c>
      <c r="B256" s="60" t="s">
        <v>209</v>
      </c>
      <c r="C256" s="52">
        <v>62.92</v>
      </c>
      <c r="D256" s="53" t="s">
        <v>25</v>
      </c>
      <c r="E256" s="54"/>
      <c r="F256" s="54">
        <f t="shared" si="20"/>
        <v>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 x14ac:dyDescent="0.25">
      <c r="A257" s="39">
        <f t="shared" si="21"/>
        <v>4860000007</v>
      </c>
      <c r="B257" s="25" t="s">
        <v>210</v>
      </c>
      <c r="C257" s="40">
        <v>36.1</v>
      </c>
      <c r="D257" s="41" t="s">
        <v>25</v>
      </c>
      <c r="E257" s="42"/>
      <c r="F257" s="42">
        <f t="shared" si="20"/>
        <v>0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 x14ac:dyDescent="0.25">
      <c r="A258" s="39">
        <v>487</v>
      </c>
      <c r="B258" s="25" t="s">
        <v>102</v>
      </c>
      <c r="C258" s="40"/>
      <c r="D258" s="41"/>
      <c r="E258" s="42"/>
      <c r="F258" s="42" t="str">
        <f t="shared" si="20"/>
        <v/>
      </c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 x14ac:dyDescent="0.25">
      <c r="A259" s="50">
        <v>4870000001</v>
      </c>
      <c r="B259" s="60" t="s">
        <v>211</v>
      </c>
      <c r="C259" s="52">
        <v>158.63</v>
      </c>
      <c r="D259" s="53" t="s">
        <v>25</v>
      </c>
      <c r="E259" s="54"/>
      <c r="F259" s="54">
        <f t="shared" si="20"/>
        <v>0</v>
      </c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 x14ac:dyDescent="0.25">
      <c r="A260" s="50">
        <f t="shared" ref="A260:A263" si="22">+A259+1</f>
        <v>4870000002</v>
      </c>
      <c r="B260" s="60" t="s">
        <v>212</v>
      </c>
      <c r="C260" s="52">
        <v>122.53</v>
      </c>
      <c r="D260" s="53" t="s">
        <v>25</v>
      </c>
      <c r="E260" s="54"/>
      <c r="F260" s="54">
        <f t="shared" si="20"/>
        <v>0</v>
      </c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 x14ac:dyDescent="0.25">
      <c r="A261" s="50">
        <f t="shared" si="22"/>
        <v>4870000003</v>
      </c>
      <c r="B261" s="60" t="s">
        <v>213</v>
      </c>
      <c r="C261" s="52">
        <v>122.53</v>
      </c>
      <c r="D261" s="53" t="s">
        <v>25</v>
      </c>
      <c r="E261" s="54"/>
      <c r="F261" s="54">
        <f t="shared" si="20"/>
        <v>0</v>
      </c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 x14ac:dyDescent="0.25">
      <c r="A262" s="50">
        <f t="shared" si="22"/>
        <v>4870000004</v>
      </c>
      <c r="B262" s="60" t="s">
        <v>214</v>
      </c>
      <c r="C262" s="52">
        <v>36.1</v>
      </c>
      <c r="D262" s="53" t="s">
        <v>25</v>
      </c>
      <c r="E262" s="54"/>
      <c r="F262" s="54">
        <f t="shared" si="20"/>
        <v>0</v>
      </c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 x14ac:dyDescent="0.25">
      <c r="A263" s="50">
        <f t="shared" si="22"/>
        <v>4870000005</v>
      </c>
      <c r="B263" s="60" t="s">
        <v>215</v>
      </c>
      <c r="C263" s="52">
        <v>158.63</v>
      </c>
      <c r="D263" s="53" t="s">
        <v>25</v>
      </c>
      <c r="E263" s="54"/>
      <c r="F263" s="54">
        <f t="shared" si="20"/>
        <v>0</v>
      </c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 x14ac:dyDescent="0.25">
      <c r="A264" s="50">
        <v>488</v>
      </c>
      <c r="B264" s="60" t="s">
        <v>216</v>
      </c>
      <c r="C264" s="52"/>
      <c r="D264" s="53"/>
      <c r="E264" s="54"/>
      <c r="F264" s="54" t="str">
        <f t="shared" si="20"/>
        <v/>
      </c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 x14ac:dyDescent="0.25">
      <c r="A265" s="50">
        <v>4880000001</v>
      </c>
      <c r="B265" s="60" t="s">
        <v>217</v>
      </c>
      <c r="C265" s="52">
        <v>158.63</v>
      </c>
      <c r="D265" s="53" t="s">
        <v>25</v>
      </c>
      <c r="E265" s="54"/>
      <c r="F265" s="54">
        <f t="shared" si="20"/>
        <v>0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 x14ac:dyDescent="0.25">
      <c r="A266" s="61"/>
      <c r="B266" s="62"/>
      <c r="C266" s="63"/>
      <c r="D266" s="64"/>
      <c r="E266" s="65"/>
      <c r="F266" s="65" t="str">
        <f t="shared" si="20"/>
        <v/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61"/>
      <c r="B267" s="62"/>
      <c r="C267" s="63"/>
      <c r="D267" s="64"/>
      <c r="E267" s="65"/>
      <c r="F267" s="65" t="str">
        <f t="shared" si="20"/>
        <v/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9">
        <v>5</v>
      </c>
      <c r="B268" s="20" t="s">
        <v>218</v>
      </c>
      <c r="C268" s="44"/>
      <c r="D268" s="22"/>
      <c r="E268" s="23"/>
      <c r="F268" s="23">
        <f>SUM(F269:F443)/2</f>
        <v>0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4"/>
      <c r="B269" s="25"/>
      <c r="C269" s="45"/>
      <c r="D269" s="27"/>
      <c r="E269" s="28"/>
      <c r="F269" s="28" t="str">
        <f t="shared" ref="F269:F270" si="23">IF(C269="","",C269*E269)</f>
        <v/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4"/>
      <c r="B270" s="25"/>
      <c r="C270" s="45"/>
      <c r="D270" s="27"/>
      <c r="E270" s="28"/>
      <c r="F270" s="28" t="str">
        <f t="shared" si="23"/>
        <v/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9">
        <v>51</v>
      </c>
      <c r="B271" s="30" t="s">
        <v>219</v>
      </c>
      <c r="C271" s="46"/>
      <c r="D271" s="29"/>
      <c r="E271" s="33"/>
      <c r="F271" s="33">
        <f>SUM(F272:F279)</f>
        <v>0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61">
        <v>514</v>
      </c>
      <c r="B272" s="62" t="s">
        <v>220</v>
      </c>
      <c r="C272" s="63"/>
      <c r="D272" s="61"/>
      <c r="E272" s="65"/>
      <c r="F272" s="65" t="str">
        <f t="shared" ref="F272:F278" si="24">IF(C272="","",C272*E272)</f>
        <v/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61">
        <v>5160000001</v>
      </c>
      <c r="B273" s="62" t="s">
        <v>221</v>
      </c>
      <c r="C273" s="63">
        <v>2.5</v>
      </c>
      <c r="D273" s="61" t="s">
        <v>25</v>
      </c>
      <c r="E273" s="65"/>
      <c r="F273" s="65">
        <f t="shared" si="24"/>
        <v>0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61">
        <v>5160000002</v>
      </c>
      <c r="B274" s="62" t="s">
        <v>222</v>
      </c>
      <c r="C274" s="63">
        <v>25.64</v>
      </c>
      <c r="D274" s="61" t="s">
        <v>25</v>
      </c>
      <c r="E274" s="65"/>
      <c r="F274" s="65">
        <f t="shared" si="24"/>
        <v>0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61">
        <v>5160000003</v>
      </c>
      <c r="B275" s="62" t="s">
        <v>223</v>
      </c>
      <c r="C275" s="63">
        <v>21.76</v>
      </c>
      <c r="D275" s="61" t="s">
        <v>25</v>
      </c>
      <c r="E275" s="65"/>
      <c r="F275" s="65">
        <f t="shared" si="24"/>
        <v>0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61">
        <v>5160000004</v>
      </c>
      <c r="B276" s="62" t="s">
        <v>224</v>
      </c>
      <c r="C276" s="63">
        <v>18</v>
      </c>
      <c r="D276" s="61" t="s">
        <v>25</v>
      </c>
      <c r="E276" s="65"/>
      <c r="F276" s="65">
        <f t="shared" si="24"/>
        <v>0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61">
        <v>5160000005</v>
      </c>
      <c r="B277" s="62" t="s">
        <v>225</v>
      </c>
      <c r="C277" s="63">
        <v>23.5</v>
      </c>
      <c r="D277" s="61" t="s">
        <v>25</v>
      </c>
      <c r="E277" s="65"/>
      <c r="F277" s="65">
        <f t="shared" si="24"/>
        <v>0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61">
        <v>5160000006</v>
      </c>
      <c r="B278" s="62" t="s">
        <v>226</v>
      </c>
      <c r="C278" s="63">
        <v>13.02</v>
      </c>
      <c r="D278" s="61"/>
      <c r="E278" s="65"/>
      <c r="F278" s="65">
        <f t="shared" si="24"/>
        <v>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61"/>
      <c r="B279" s="62"/>
      <c r="C279" s="63"/>
      <c r="D279" s="61"/>
      <c r="E279" s="65"/>
      <c r="F279" s="6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61"/>
      <c r="B280" s="62"/>
      <c r="C280" s="63"/>
      <c r="D280" s="61"/>
      <c r="E280" s="65"/>
      <c r="F280" s="6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85">
        <v>53</v>
      </c>
      <c r="B281" s="86" t="s">
        <v>227</v>
      </c>
      <c r="C281" s="87"/>
      <c r="D281" s="88"/>
      <c r="E281" s="89"/>
      <c r="F281" s="89">
        <f>SUM(F282:F337)</f>
        <v>0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 x14ac:dyDescent="0.25">
      <c r="A282" s="90">
        <v>531</v>
      </c>
      <c r="B282" s="91" t="s">
        <v>228</v>
      </c>
      <c r="C282" s="92"/>
      <c r="D282" s="93"/>
      <c r="E282" s="94"/>
      <c r="F282" s="94" t="str">
        <f>IF(C282="","",C282*E282)</f>
        <v/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 x14ac:dyDescent="0.25">
      <c r="A283" s="90"/>
      <c r="B283" s="95" t="s">
        <v>229</v>
      </c>
      <c r="C283" s="92"/>
      <c r="D283" s="93"/>
      <c r="E283" s="94"/>
      <c r="F283" s="94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 x14ac:dyDescent="0.25">
      <c r="A284" s="90">
        <v>5310000001</v>
      </c>
      <c r="B284" s="96" t="s">
        <v>230</v>
      </c>
      <c r="C284" s="92">
        <f>5.04-0.9*2.1-0.8*2.1</f>
        <v>1.4699999999999998</v>
      </c>
      <c r="D284" s="93" t="s">
        <v>25</v>
      </c>
      <c r="E284" s="94"/>
      <c r="F284" s="94">
        <f t="shared" ref="F284:F338" si="25">IF(C284="","",C284*E284)</f>
        <v>0</v>
      </c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 x14ac:dyDescent="0.25">
      <c r="A285" s="90"/>
      <c r="B285" s="95" t="s">
        <v>231</v>
      </c>
      <c r="C285" s="92"/>
      <c r="D285" s="93"/>
      <c r="E285" s="94"/>
      <c r="F285" s="94" t="str">
        <f t="shared" si="25"/>
        <v/>
      </c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 x14ac:dyDescent="0.25">
      <c r="A286" s="90">
        <v>5310000002</v>
      </c>
      <c r="B286" s="96" t="s">
        <v>232</v>
      </c>
      <c r="C286" s="92">
        <f>30-1.7-2.66</f>
        <v>25.64</v>
      </c>
      <c r="D286" s="93" t="s">
        <v>25</v>
      </c>
      <c r="E286" s="94"/>
      <c r="F286" s="94">
        <f t="shared" si="25"/>
        <v>0</v>
      </c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 x14ac:dyDescent="0.25">
      <c r="A287" s="90"/>
      <c r="B287" s="95" t="s">
        <v>233</v>
      </c>
      <c r="C287" s="92"/>
      <c r="D287" s="93"/>
      <c r="E287" s="94"/>
      <c r="F287" s="94" t="str">
        <f t="shared" si="25"/>
        <v/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 x14ac:dyDescent="0.25">
      <c r="A288" s="90">
        <v>5310000003</v>
      </c>
      <c r="B288" s="96" t="s">
        <v>234</v>
      </c>
      <c r="C288" s="92">
        <f>9.14+17.3+2.5*0.4/2*2-0.8*2.1-4*1*1</f>
        <v>21.76</v>
      </c>
      <c r="D288" s="93" t="s">
        <v>25</v>
      </c>
      <c r="E288" s="94"/>
      <c r="F288" s="94">
        <f t="shared" si="25"/>
        <v>0</v>
      </c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 x14ac:dyDescent="0.25">
      <c r="A289" s="90"/>
      <c r="B289" s="95" t="s">
        <v>235</v>
      </c>
      <c r="C289" s="92"/>
      <c r="D289" s="93"/>
      <c r="E289" s="94"/>
      <c r="F289" s="94" t="str">
        <f t="shared" si="25"/>
        <v/>
      </c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 x14ac:dyDescent="0.25">
      <c r="A290" s="90">
        <v>5310000004</v>
      </c>
      <c r="B290" s="96" t="s">
        <v>234</v>
      </c>
      <c r="C290" s="92">
        <f>19.2-1.2*1</f>
        <v>18</v>
      </c>
      <c r="D290" s="93" t="s">
        <v>25</v>
      </c>
      <c r="E290" s="94"/>
      <c r="F290" s="94">
        <f t="shared" si="25"/>
        <v>0</v>
      </c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 x14ac:dyDescent="0.25">
      <c r="A291" s="90"/>
      <c r="B291" s="95" t="s">
        <v>236</v>
      </c>
      <c r="C291" s="92"/>
      <c r="D291" s="93"/>
      <c r="E291" s="94"/>
      <c r="F291" s="94" t="str">
        <f t="shared" si="25"/>
        <v/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 x14ac:dyDescent="0.25">
      <c r="A292" s="90">
        <v>5310000005</v>
      </c>
      <c r="B292" s="96" t="s">
        <v>234</v>
      </c>
      <c r="C292" s="92">
        <f>17.5+6</f>
        <v>23.5</v>
      </c>
      <c r="D292" s="93" t="s">
        <v>25</v>
      </c>
      <c r="E292" s="94"/>
      <c r="F292" s="94">
        <f t="shared" si="25"/>
        <v>0</v>
      </c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 x14ac:dyDescent="0.25">
      <c r="A293" s="90"/>
      <c r="B293" s="95" t="s">
        <v>237</v>
      </c>
      <c r="C293" s="92"/>
      <c r="D293" s="93"/>
      <c r="E293" s="94"/>
      <c r="F293" s="94" t="str">
        <f t="shared" si="25"/>
        <v/>
      </c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 x14ac:dyDescent="0.25">
      <c r="A294" s="90">
        <v>5310000006</v>
      </c>
      <c r="B294" s="96" t="s">
        <v>238</v>
      </c>
      <c r="C294" s="92">
        <f>6.4-2.1*2.4</f>
        <v>1.3600000000000003</v>
      </c>
      <c r="D294" s="93" t="s">
        <v>25</v>
      </c>
      <c r="E294" s="94"/>
      <c r="F294" s="94">
        <f t="shared" si="25"/>
        <v>0</v>
      </c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 x14ac:dyDescent="0.25">
      <c r="A295" s="90">
        <v>5310000007</v>
      </c>
      <c r="B295" s="96" t="s">
        <v>239</v>
      </c>
      <c r="C295" s="92">
        <f>6.4+8.3-0.8*2.1</f>
        <v>13.020000000000001</v>
      </c>
      <c r="D295" s="93" t="s">
        <v>25</v>
      </c>
      <c r="E295" s="94"/>
      <c r="F295" s="94">
        <f t="shared" si="25"/>
        <v>0</v>
      </c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 x14ac:dyDescent="0.25">
      <c r="A296" s="90"/>
      <c r="B296" s="95" t="s">
        <v>240</v>
      </c>
      <c r="C296" s="92"/>
      <c r="D296" s="93"/>
      <c r="E296" s="94"/>
      <c r="F296" s="94" t="str">
        <f t="shared" si="25"/>
        <v/>
      </c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 x14ac:dyDescent="0.25">
      <c r="A297" s="90">
        <v>5310000008</v>
      </c>
      <c r="B297" s="96" t="s">
        <v>241</v>
      </c>
      <c r="C297" s="92">
        <f>23.4-0.8-5.2</f>
        <v>17.399999999999999</v>
      </c>
      <c r="D297" s="93" t="s">
        <v>25</v>
      </c>
      <c r="E297" s="94"/>
      <c r="F297" s="94">
        <f t="shared" si="25"/>
        <v>0</v>
      </c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 x14ac:dyDescent="0.25">
      <c r="A298" s="90">
        <v>5310000009</v>
      </c>
      <c r="B298" s="96" t="s">
        <v>242</v>
      </c>
      <c r="C298" s="92">
        <f>33.64-1.87-1.11</f>
        <v>30.66</v>
      </c>
      <c r="D298" s="93" t="s">
        <v>25</v>
      </c>
      <c r="E298" s="94"/>
      <c r="F298" s="94">
        <f t="shared" si="25"/>
        <v>0</v>
      </c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 x14ac:dyDescent="0.25">
      <c r="A299" s="90">
        <v>534</v>
      </c>
      <c r="B299" s="91" t="s">
        <v>243</v>
      </c>
      <c r="C299" s="92"/>
      <c r="D299" s="93"/>
      <c r="E299" s="94"/>
      <c r="F299" s="94" t="str">
        <f t="shared" si="25"/>
        <v/>
      </c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 x14ac:dyDescent="0.25">
      <c r="A300" s="90"/>
      <c r="B300" s="95" t="s">
        <v>240</v>
      </c>
      <c r="C300" s="92"/>
      <c r="D300" s="93"/>
      <c r="E300" s="94"/>
      <c r="F300" s="94" t="str">
        <f t="shared" si="25"/>
        <v/>
      </c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 x14ac:dyDescent="0.25">
      <c r="A301" s="90">
        <v>5340000001</v>
      </c>
      <c r="B301" s="96" t="s">
        <v>244</v>
      </c>
      <c r="C301" s="92">
        <f>23.4-0.8-5.2</f>
        <v>17.399999999999999</v>
      </c>
      <c r="D301" s="93" t="s">
        <v>25</v>
      </c>
      <c r="E301" s="94"/>
      <c r="F301" s="94">
        <f t="shared" si="25"/>
        <v>0</v>
      </c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 x14ac:dyDescent="0.25">
      <c r="A302" s="90">
        <v>535</v>
      </c>
      <c r="B302" s="91" t="s">
        <v>245</v>
      </c>
      <c r="C302" s="92"/>
      <c r="D302" s="93"/>
      <c r="E302" s="94"/>
      <c r="F302" s="94" t="str">
        <f t="shared" si="25"/>
        <v/>
      </c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 x14ac:dyDescent="0.25">
      <c r="A303" s="90"/>
      <c r="B303" s="95" t="s">
        <v>240</v>
      </c>
      <c r="C303" s="92"/>
      <c r="D303" s="93"/>
      <c r="E303" s="94"/>
      <c r="F303" s="94" t="str">
        <f t="shared" si="25"/>
        <v/>
      </c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 x14ac:dyDescent="0.25">
      <c r="A304" s="90">
        <v>5350000001</v>
      </c>
      <c r="B304" s="96" t="s">
        <v>246</v>
      </c>
      <c r="C304" s="92">
        <f>10.1-1.6</f>
        <v>8.5</v>
      </c>
      <c r="D304" s="93" t="s">
        <v>25</v>
      </c>
      <c r="E304" s="94"/>
      <c r="F304" s="94">
        <f t="shared" si="25"/>
        <v>0</v>
      </c>
      <c r="G304" s="47"/>
      <c r="H304" s="67" t="s">
        <v>247</v>
      </c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 x14ac:dyDescent="0.25">
      <c r="A305" s="90">
        <v>5350000002</v>
      </c>
      <c r="B305" s="96" t="s">
        <v>248</v>
      </c>
      <c r="C305" s="92">
        <v>8.5</v>
      </c>
      <c r="D305" s="93" t="s">
        <v>25</v>
      </c>
      <c r="E305" s="94"/>
      <c r="F305" s="94">
        <f t="shared" si="25"/>
        <v>0</v>
      </c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 x14ac:dyDescent="0.25">
      <c r="A306" s="90"/>
      <c r="B306" s="95" t="s">
        <v>249</v>
      </c>
      <c r="C306" s="92"/>
      <c r="D306" s="93"/>
      <c r="E306" s="94"/>
      <c r="F306" s="94" t="str">
        <f t="shared" si="25"/>
        <v/>
      </c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 x14ac:dyDescent="0.25">
      <c r="A307" s="90">
        <f>A305+1</f>
        <v>5350000003</v>
      </c>
      <c r="B307" s="96" t="s">
        <v>250</v>
      </c>
      <c r="C307" s="92">
        <f>7.85*2.4-0.7*2.1*2-0.7*0.4*2</f>
        <v>15.34</v>
      </c>
      <c r="D307" s="93" t="s">
        <v>25</v>
      </c>
      <c r="E307" s="94"/>
      <c r="F307" s="94">
        <f t="shared" si="25"/>
        <v>0</v>
      </c>
      <c r="G307" s="47"/>
      <c r="H307" s="67" t="s">
        <v>247</v>
      </c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 x14ac:dyDescent="0.25">
      <c r="A308" s="90">
        <f t="shared" ref="A308:A311" si="26">A307+1</f>
        <v>5350000004</v>
      </c>
      <c r="B308" s="96" t="s">
        <v>251</v>
      </c>
      <c r="C308" s="92">
        <f>3.9*2.4-0.7*0.4-0.6*2.1</f>
        <v>7.82</v>
      </c>
      <c r="D308" s="93" t="s">
        <v>25</v>
      </c>
      <c r="E308" s="94"/>
      <c r="F308" s="94">
        <f t="shared" si="25"/>
        <v>0</v>
      </c>
      <c r="G308" s="47"/>
      <c r="H308" s="67" t="s">
        <v>247</v>
      </c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 x14ac:dyDescent="0.25">
      <c r="A309" s="90">
        <f t="shared" si="26"/>
        <v>5350000005</v>
      </c>
      <c r="B309" s="96" t="s">
        <v>252</v>
      </c>
      <c r="C309" s="92">
        <f>1.84*2.4</f>
        <v>4.4160000000000004</v>
      </c>
      <c r="D309" s="93" t="s">
        <v>25</v>
      </c>
      <c r="E309" s="94"/>
      <c r="F309" s="94">
        <f t="shared" si="25"/>
        <v>0</v>
      </c>
      <c r="G309" s="47"/>
      <c r="H309" s="67" t="s">
        <v>247</v>
      </c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 x14ac:dyDescent="0.25">
      <c r="A310" s="90">
        <f t="shared" si="26"/>
        <v>5350000006</v>
      </c>
      <c r="B310" s="96" t="s">
        <v>253</v>
      </c>
      <c r="C310" s="92">
        <f>2.6*1.2</f>
        <v>3.12</v>
      </c>
      <c r="D310" s="93" t="s">
        <v>25</v>
      </c>
      <c r="E310" s="94"/>
      <c r="F310" s="94">
        <f t="shared" si="25"/>
        <v>0</v>
      </c>
      <c r="G310" s="47"/>
      <c r="H310" s="67" t="s">
        <v>247</v>
      </c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 x14ac:dyDescent="0.25">
      <c r="A311" s="90">
        <f t="shared" si="26"/>
        <v>5350000007</v>
      </c>
      <c r="B311" s="96" t="s">
        <v>248</v>
      </c>
      <c r="C311" s="92">
        <v>30.7</v>
      </c>
      <c r="D311" s="93" t="s">
        <v>25</v>
      </c>
      <c r="E311" s="94"/>
      <c r="F311" s="94">
        <f t="shared" si="25"/>
        <v>0</v>
      </c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 x14ac:dyDescent="0.25">
      <c r="A312" s="90">
        <v>536</v>
      </c>
      <c r="B312" s="91" t="s">
        <v>254</v>
      </c>
      <c r="C312" s="92"/>
      <c r="D312" s="93"/>
      <c r="E312" s="94"/>
      <c r="F312" s="94" t="str">
        <f t="shared" si="25"/>
        <v/>
      </c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 x14ac:dyDescent="0.25">
      <c r="A313" s="90"/>
      <c r="B313" s="95" t="s">
        <v>229</v>
      </c>
      <c r="C313" s="92"/>
      <c r="D313" s="93"/>
      <c r="E313" s="94"/>
      <c r="F313" s="94" t="str">
        <f t="shared" si="25"/>
        <v/>
      </c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 x14ac:dyDescent="0.25">
      <c r="A314" s="90">
        <v>5360000001</v>
      </c>
      <c r="B314" s="96" t="s">
        <v>255</v>
      </c>
      <c r="C314" s="92">
        <f>28.7-5.71</f>
        <v>22.99</v>
      </c>
      <c r="D314" s="93" t="s">
        <v>25</v>
      </c>
      <c r="E314" s="94"/>
      <c r="F314" s="94">
        <f t="shared" si="25"/>
        <v>0</v>
      </c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 x14ac:dyDescent="0.25">
      <c r="A315" s="90"/>
      <c r="B315" s="95" t="s">
        <v>256</v>
      </c>
      <c r="C315" s="92"/>
      <c r="D315" s="93"/>
      <c r="E315" s="94"/>
      <c r="F315" s="94" t="str">
        <f t="shared" si="25"/>
        <v/>
      </c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 x14ac:dyDescent="0.25">
      <c r="A316" s="90">
        <v>5360000002</v>
      </c>
      <c r="B316" s="96" t="s">
        <v>255</v>
      </c>
      <c r="C316" s="92">
        <f>57.2-7.67-1.45</f>
        <v>48.08</v>
      </c>
      <c r="D316" s="93" t="s">
        <v>25</v>
      </c>
      <c r="E316" s="94"/>
      <c r="F316" s="94">
        <f t="shared" si="25"/>
        <v>0</v>
      </c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 x14ac:dyDescent="0.25">
      <c r="A317" s="90"/>
      <c r="B317" s="95" t="s">
        <v>257</v>
      </c>
      <c r="C317" s="92"/>
      <c r="D317" s="93"/>
      <c r="E317" s="94"/>
      <c r="F317" s="94" t="str">
        <f t="shared" si="25"/>
        <v/>
      </c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 x14ac:dyDescent="0.25">
      <c r="A318" s="90">
        <v>5360000003</v>
      </c>
      <c r="B318" s="96" t="s">
        <v>255</v>
      </c>
      <c r="C318" s="92">
        <f>19.7-4.75</f>
        <v>14.95</v>
      </c>
      <c r="D318" s="93" t="s">
        <v>25</v>
      </c>
      <c r="E318" s="94"/>
      <c r="F318" s="94">
        <f t="shared" si="25"/>
        <v>0</v>
      </c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 x14ac:dyDescent="0.25">
      <c r="A319" s="90"/>
      <c r="B319" s="95" t="s">
        <v>233</v>
      </c>
      <c r="C319" s="92"/>
      <c r="D319" s="93"/>
      <c r="E319" s="94"/>
      <c r="F319" s="94" t="str">
        <f t="shared" si="25"/>
        <v/>
      </c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 x14ac:dyDescent="0.25">
      <c r="A320" s="90"/>
      <c r="B320" s="97" t="s">
        <v>258</v>
      </c>
      <c r="C320" s="92"/>
      <c r="D320" s="93"/>
      <c r="E320" s="94"/>
      <c r="F320" s="94" t="str">
        <f t="shared" si="25"/>
        <v/>
      </c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 x14ac:dyDescent="0.25">
      <c r="A321" s="90">
        <v>5360000004</v>
      </c>
      <c r="B321" s="96" t="s">
        <v>255</v>
      </c>
      <c r="C321" s="92">
        <f>3.81*2.4+2.4*2+2.5*0.4/2-4*1*1</f>
        <v>10.443999999999999</v>
      </c>
      <c r="D321" s="93" t="s">
        <v>25</v>
      </c>
      <c r="E321" s="94"/>
      <c r="F321" s="94">
        <f t="shared" si="25"/>
        <v>0</v>
      </c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 x14ac:dyDescent="0.25">
      <c r="A322" s="90"/>
      <c r="B322" s="95" t="s">
        <v>259</v>
      </c>
      <c r="C322" s="92"/>
      <c r="D322" s="93"/>
      <c r="E322" s="94"/>
      <c r="F322" s="94" t="str">
        <f t="shared" si="25"/>
        <v/>
      </c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 x14ac:dyDescent="0.25">
      <c r="A323" s="90">
        <v>5360000005</v>
      </c>
      <c r="B323" s="96" t="s">
        <v>255</v>
      </c>
      <c r="C323" s="92">
        <f>32.06+12.29+1.74*2-5.96-1.54-3.79</f>
        <v>36.54</v>
      </c>
      <c r="D323" s="93" t="s">
        <v>25</v>
      </c>
      <c r="E323" s="94"/>
      <c r="F323" s="94">
        <f t="shared" si="25"/>
        <v>0</v>
      </c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 x14ac:dyDescent="0.25">
      <c r="A324" s="90"/>
      <c r="B324" s="95" t="s">
        <v>235</v>
      </c>
      <c r="C324" s="92"/>
      <c r="D324" s="93"/>
      <c r="E324" s="94"/>
      <c r="F324" s="94" t="str">
        <f t="shared" si="25"/>
        <v/>
      </c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 x14ac:dyDescent="0.25">
      <c r="A325" s="90">
        <v>5360000006</v>
      </c>
      <c r="B325" s="96" t="s">
        <v>260</v>
      </c>
      <c r="C325" s="92">
        <v>4</v>
      </c>
      <c r="D325" s="93" t="s">
        <v>25</v>
      </c>
      <c r="E325" s="94"/>
      <c r="F325" s="94">
        <f t="shared" si="25"/>
        <v>0</v>
      </c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 x14ac:dyDescent="0.25">
      <c r="A326" s="90"/>
      <c r="B326" s="97" t="s">
        <v>261</v>
      </c>
      <c r="C326" s="92"/>
      <c r="D326" s="93"/>
      <c r="E326" s="94"/>
      <c r="F326" s="94" t="str">
        <f t="shared" si="25"/>
        <v/>
      </c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 x14ac:dyDescent="0.25">
      <c r="A327" s="90">
        <v>5360000007</v>
      </c>
      <c r="B327" s="96" t="s">
        <v>255</v>
      </c>
      <c r="C327" s="92">
        <f>9.7-0.7*2.1</f>
        <v>8.2299999999999986</v>
      </c>
      <c r="D327" s="93" t="s">
        <v>25</v>
      </c>
      <c r="E327" s="94"/>
      <c r="F327" s="94">
        <f t="shared" si="25"/>
        <v>0</v>
      </c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 x14ac:dyDescent="0.25">
      <c r="A328" s="90"/>
      <c r="B328" s="95" t="s">
        <v>236</v>
      </c>
      <c r="C328" s="92"/>
      <c r="D328" s="93"/>
      <c r="E328" s="94"/>
      <c r="F328" s="94" t="str">
        <f t="shared" si="25"/>
        <v/>
      </c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 x14ac:dyDescent="0.25">
      <c r="A329" s="90">
        <v>5360000008</v>
      </c>
      <c r="B329" s="96" t="s">
        <v>260</v>
      </c>
      <c r="C329" s="92">
        <v>4</v>
      </c>
      <c r="D329" s="93" t="s">
        <v>25</v>
      </c>
      <c r="E329" s="94"/>
      <c r="F329" s="94">
        <f t="shared" si="25"/>
        <v>0</v>
      </c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 x14ac:dyDescent="0.25">
      <c r="A330" s="90"/>
      <c r="B330" s="97" t="s">
        <v>261</v>
      </c>
      <c r="C330" s="92"/>
      <c r="D330" s="93"/>
      <c r="E330" s="94"/>
      <c r="F330" s="94" t="str">
        <f t="shared" si="25"/>
        <v/>
      </c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 x14ac:dyDescent="0.25">
      <c r="A331" s="90">
        <v>5360000009</v>
      </c>
      <c r="B331" s="96" t="s">
        <v>255</v>
      </c>
      <c r="C331" s="92">
        <f>3.8*2-0.7*2.1</f>
        <v>6.13</v>
      </c>
      <c r="D331" s="93" t="s">
        <v>25</v>
      </c>
      <c r="E331" s="94"/>
      <c r="F331" s="94">
        <f t="shared" si="25"/>
        <v>0</v>
      </c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 x14ac:dyDescent="0.25">
      <c r="A332" s="90">
        <v>537</v>
      </c>
      <c r="B332" s="91" t="s">
        <v>127</v>
      </c>
      <c r="C332" s="92"/>
      <c r="D332" s="93"/>
      <c r="E332" s="94"/>
      <c r="F332" s="94" t="str">
        <f t="shared" si="25"/>
        <v/>
      </c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 x14ac:dyDescent="0.25">
      <c r="A333" s="90"/>
      <c r="B333" s="95" t="s">
        <v>249</v>
      </c>
      <c r="C333" s="92"/>
      <c r="D333" s="93"/>
      <c r="E333" s="94"/>
      <c r="F333" s="94" t="str">
        <f t="shared" si="25"/>
        <v/>
      </c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 x14ac:dyDescent="0.25">
      <c r="A334" s="90">
        <v>5370000001</v>
      </c>
      <c r="B334" s="96" t="s">
        <v>262</v>
      </c>
      <c r="C334" s="92">
        <f>7.85*2.4-0.7*2.1*2-0.7*0.4*2</f>
        <v>15.34</v>
      </c>
      <c r="D334" s="93" t="s">
        <v>25</v>
      </c>
      <c r="E334" s="94"/>
      <c r="F334" s="94">
        <f t="shared" si="25"/>
        <v>0</v>
      </c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 x14ac:dyDescent="0.25">
      <c r="A335" s="90">
        <v>5370000002</v>
      </c>
      <c r="B335" s="96" t="s">
        <v>263</v>
      </c>
      <c r="C335" s="92">
        <f>5.64*2.4-0.7*0.4-0.6*2.1</f>
        <v>11.996</v>
      </c>
      <c r="D335" s="93" t="s">
        <v>25</v>
      </c>
      <c r="E335" s="94"/>
      <c r="F335" s="94">
        <f t="shared" si="25"/>
        <v>0</v>
      </c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 x14ac:dyDescent="0.25">
      <c r="A336" s="90">
        <v>5370000003</v>
      </c>
      <c r="B336" s="96" t="s">
        <v>264</v>
      </c>
      <c r="C336" s="92">
        <f>11.74+0.27*3-0.7*2.1</f>
        <v>11.08</v>
      </c>
      <c r="D336" s="93" t="s">
        <v>25</v>
      </c>
      <c r="E336" s="94"/>
      <c r="F336" s="94">
        <f t="shared" si="25"/>
        <v>0</v>
      </c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 x14ac:dyDescent="0.25">
      <c r="A337" s="39"/>
      <c r="B337" s="25"/>
      <c r="C337" s="40"/>
      <c r="D337" s="41"/>
      <c r="E337" s="42"/>
      <c r="F337" s="42" t="str">
        <f t="shared" si="25"/>
        <v/>
      </c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 x14ac:dyDescent="0.25">
      <c r="A338" s="39"/>
      <c r="B338" s="25"/>
      <c r="C338" s="40"/>
      <c r="D338" s="41"/>
      <c r="E338" s="42"/>
      <c r="F338" s="42" t="str">
        <f t="shared" si="25"/>
        <v/>
      </c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 x14ac:dyDescent="0.25">
      <c r="A339" s="85">
        <v>54</v>
      </c>
      <c r="B339" s="86" t="s">
        <v>265</v>
      </c>
      <c r="C339" s="87"/>
      <c r="D339" s="88"/>
      <c r="E339" s="89"/>
      <c r="F339" s="89">
        <f>SUM(F340:F373)</f>
        <v>0</v>
      </c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 x14ac:dyDescent="0.25">
      <c r="A340" s="90">
        <v>541</v>
      </c>
      <c r="B340" s="91" t="s">
        <v>228</v>
      </c>
      <c r="C340" s="92"/>
      <c r="D340" s="93"/>
      <c r="E340" s="94"/>
      <c r="F340" s="94" t="str">
        <f t="shared" ref="F340:F373" si="27">IF(C340="","",C340*E340)</f>
        <v/>
      </c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 x14ac:dyDescent="0.25">
      <c r="A341" s="90"/>
      <c r="B341" s="95" t="s">
        <v>231</v>
      </c>
      <c r="C341" s="92"/>
      <c r="D341" s="93"/>
      <c r="E341" s="94"/>
      <c r="F341" s="94" t="str">
        <f t="shared" si="27"/>
        <v/>
      </c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 x14ac:dyDescent="0.25">
      <c r="A342" s="90">
        <v>5410000001</v>
      </c>
      <c r="B342" s="96" t="s">
        <v>266</v>
      </c>
      <c r="C342" s="92">
        <v>9.27</v>
      </c>
      <c r="D342" s="93" t="s">
        <v>25</v>
      </c>
      <c r="E342" s="94"/>
      <c r="F342" s="94">
        <f t="shared" si="27"/>
        <v>0</v>
      </c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 x14ac:dyDescent="0.25">
      <c r="A343" s="90"/>
      <c r="B343" s="95" t="s">
        <v>233</v>
      </c>
      <c r="C343" s="92"/>
      <c r="D343" s="93"/>
      <c r="E343" s="94"/>
      <c r="F343" s="94" t="str">
        <f t="shared" si="27"/>
        <v/>
      </c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 x14ac:dyDescent="0.25">
      <c r="A344" s="90">
        <v>5410000002</v>
      </c>
      <c r="B344" s="96" t="s">
        <v>267</v>
      </c>
      <c r="C344" s="92">
        <v>9.65</v>
      </c>
      <c r="D344" s="93" t="s">
        <v>25</v>
      </c>
      <c r="E344" s="94"/>
      <c r="F344" s="94">
        <f t="shared" si="27"/>
        <v>0</v>
      </c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 x14ac:dyDescent="0.25">
      <c r="A345" s="90"/>
      <c r="B345" s="95" t="s">
        <v>235</v>
      </c>
      <c r="C345" s="92"/>
      <c r="D345" s="93"/>
      <c r="E345" s="94"/>
      <c r="F345" s="94" t="str">
        <f t="shared" si="27"/>
        <v/>
      </c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 x14ac:dyDescent="0.25">
      <c r="A346" s="90">
        <v>5410000003</v>
      </c>
      <c r="B346" s="96" t="s">
        <v>267</v>
      </c>
      <c r="C346" s="92">
        <v>11.5</v>
      </c>
      <c r="D346" s="93" t="s">
        <v>25</v>
      </c>
      <c r="E346" s="94"/>
      <c r="F346" s="94">
        <f t="shared" si="27"/>
        <v>0</v>
      </c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 x14ac:dyDescent="0.25">
      <c r="A347" s="90"/>
      <c r="B347" s="95" t="s">
        <v>236</v>
      </c>
      <c r="C347" s="92"/>
      <c r="D347" s="93"/>
      <c r="E347" s="94"/>
      <c r="F347" s="94" t="str">
        <f t="shared" si="27"/>
        <v/>
      </c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 x14ac:dyDescent="0.25">
      <c r="A348" s="90">
        <v>5410000004</v>
      </c>
      <c r="B348" s="96" t="s">
        <v>267</v>
      </c>
      <c r="C348" s="92">
        <v>9.6</v>
      </c>
      <c r="D348" s="93" t="s">
        <v>25</v>
      </c>
      <c r="E348" s="94"/>
      <c r="F348" s="94">
        <f t="shared" si="27"/>
        <v>0</v>
      </c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 x14ac:dyDescent="0.25">
      <c r="A349" s="90"/>
      <c r="B349" s="95" t="s">
        <v>237</v>
      </c>
      <c r="C349" s="92"/>
      <c r="D349" s="93"/>
      <c r="E349" s="94"/>
      <c r="F349" s="94" t="str">
        <f t="shared" si="27"/>
        <v/>
      </c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 x14ac:dyDescent="0.25">
      <c r="A350" s="90">
        <v>5410000005</v>
      </c>
      <c r="B350" s="96" t="s">
        <v>268</v>
      </c>
      <c r="C350" s="92">
        <v>3.51</v>
      </c>
      <c r="D350" s="93" t="s">
        <v>25</v>
      </c>
      <c r="E350" s="94"/>
      <c r="F350" s="94">
        <f t="shared" si="27"/>
        <v>0</v>
      </c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 x14ac:dyDescent="0.25">
      <c r="A351" s="90"/>
      <c r="B351" s="95" t="s">
        <v>240</v>
      </c>
      <c r="C351" s="92"/>
      <c r="D351" s="93"/>
      <c r="E351" s="94"/>
      <c r="F351" s="94" t="str">
        <f t="shared" si="27"/>
        <v/>
      </c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 x14ac:dyDescent="0.25">
      <c r="A352" s="90">
        <v>5410000006</v>
      </c>
      <c r="B352" s="96" t="s">
        <v>269</v>
      </c>
      <c r="C352" s="92">
        <f>16.7+13.2</f>
        <v>29.9</v>
      </c>
      <c r="D352" s="93" t="s">
        <v>25</v>
      </c>
      <c r="E352" s="94"/>
      <c r="F352" s="94">
        <f t="shared" si="27"/>
        <v>0</v>
      </c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 x14ac:dyDescent="0.25">
      <c r="A353" s="90">
        <v>545</v>
      </c>
      <c r="B353" s="91" t="s">
        <v>270</v>
      </c>
      <c r="C353" s="92"/>
      <c r="D353" s="93"/>
      <c r="E353" s="94"/>
      <c r="F353" s="94" t="str">
        <f t="shared" si="27"/>
        <v/>
      </c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 x14ac:dyDescent="0.25">
      <c r="A354" s="90"/>
      <c r="B354" s="95" t="s">
        <v>229</v>
      </c>
      <c r="C354" s="92"/>
      <c r="D354" s="93"/>
      <c r="E354" s="94"/>
      <c r="F354" s="94" t="str">
        <f t="shared" si="27"/>
        <v/>
      </c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 x14ac:dyDescent="0.25">
      <c r="A355" s="90">
        <v>5450000001</v>
      </c>
      <c r="B355" s="96" t="s">
        <v>271</v>
      </c>
      <c r="C355" s="92">
        <v>9.24</v>
      </c>
      <c r="D355" s="93" t="s">
        <v>25</v>
      </c>
      <c r="E355" s="94"/>
      <c r="F355" s="94">
        <f t="shared" si="27"/>
        <v>0</v>
      </c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 x14ac:dyDescent="0.25">
      <c r="A356" s="90"/>
      <c r="B356" s="95" t="s">
        <v>256</v>
      </c>
      <c r="C356" s="92"/>
      <c r="D356" s="93"/>
      <c r="E356" s="94"/>
      <c r="F356" s="94" t="str">
        <f t="shared" si="27"/>
        <v/>
      </c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 x14ac:dyDescent="0.25">
      <c r="A357" s="90">
        <v>5450000002</v>
      </c>
      <c r="B357" s="96" t="s">
        <v>271</v>
      </c>
      <c r="C357" s="92">
        <v>23.03</v>
      </c>
      <c r="D357" s="93" t="s">
        <v>25</v>
      </c>
      <c r="E357" s="94"/>
      <c r="F357" s="94">
        <f t="shared" si="27"/>
        <v>0</v>
      </c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 x14ac:dyDescent="0.25">
      <c r="A358" s="90"/>
      <c r="B358" s="95" t="s">
        <v>257</v>
      </c>
      <c r="C358" s="92"/>
      <c r="D358" s="93"/>
      <c r="E358" s="94"/>
      <c r="F358" s="94" t="str">
        <f t="shared" si="27"/>
        <v/>
      </c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 x14ac:dyDescent="0.25">
      <c r="A359" s="90">
        <v>5450000003</v>
      </c>
      <c r="B359" s="96" t="s">
        <v>271</v>
      </c>
      <c r="C359" s="92">
        <v>3.13</v>
      </c>
      <c r="D359" s="93" t="s">
        <v>25</v>
      </c>
      <c r="E359" s="94"/>
      <c r="F359" s="94">
        <f t="shared" si="27"/>
        <v>0</v>
      </c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 x14ac:dyDescent="0.25">
      <c r="A360" s="90"/>
      <c r="B360" s="95" t="s">
        <v>233</v>
      </c>
      <c r="C360" s="92"/>
      <c r="D360" s="93"/>
      <c r="E360" s="94"/>
      <c r="F360" s="94" t="str">
        <f t="shared" si="27"/>
        <v/>
      </c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 spans="1:26" ht="15.75" customHeight="1" x14ac:dyDescent="0.25">
      <c r="A361" s="90">
        <v>5450000004</v>
      </c>
      <c r="B361" s="96" t="s">
        <v>272</v>
      </c>
      <c r="C361" s="92">
        <v>9.65</v>
      </c>
      <c r="D361" s="93" t="s">
        <v>25</v>
      </c>
      <c r="E361" s="94"/>
      <c r="F361" s="94">
        <f t="shared" si="27"/>
        <v>0</v>
      </c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 spans="1:26" ht="15.75" customHeight="1" x14ac:dyDescent="0.25">
      <c r="A362" s="90"/>
      <c r="B362" s="95" t="s">
        <v>259</v>
      </c>
      <c r="C362" s="92"/>
      <c r="D362" s="93"/>
      <c r="E362" s="94"/>
      <c r="F362" s="94" t="str">
        <f t="shared" si="27"/>
        <v/>
      </c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 spans="1:26" ht="15.75" customHeight="1" x14ac:dyDescent="0.25">
      <c r="A363" s="90">
        <v>5450000005</v>
      </c>
      <c r="B363" s="96" t="s">
        <v>272</v>
      </c>
      <c r="C363" s="92">
        <v>19.399999999999999</v>
      </c>
      <c r="D363" s="93" t="s">
        <v>25</v>
      </c>
      <c r="E363" s="94"/>
      <c r="F363" s="94">
        <f t="shared" si="27"/>
        <v>0</v>
      </c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 spans="1:26" ht="15.75" customHeight="1" x14ac:dyDescent="0.25">
      <c r="A364" s="90"/>
      <c r="B364" s="95" t="s">
        <v>235</v>
      </c>
      <c r="C364" s="92"/>
      <c r="D364" s="93"/>
      <c r="E364" s="94"/>
      <c r="F364" s="94" t="str">
        <f t="shared" si="27"/>
        <v/>
      </c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 spans="1:26" ht="15.75" customHeight="1" x14ac:dyDescent="0.25">
      <c r="A365" s="90">
        <v>5450000006</v>
      </c>
      <c r="B365" s="96" t="s">
        <v>272</v>
      </c>
      <c r="C365" s="92">
        <v>11.5</v>
      </c>
      <c r="D365" s="93" t="s">
        <v>25</v>
      </c>
      <c r="E365" s="94"/>
      <c r="F365" s="94">
        <f t="shared" si="27"/>
        <v>0</v>
      </c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 spans="1:26" ht="15.75" customHeight="1" x14ac:dyDescent="0.25">
      <c r="A366" s="90">
        <v>5450000007</v>
      </c>
      <c r="B366" s="96" t="s">
        <v>273</v>
      </c>
      <c r="C366" s="92">
        <v>4</v>
      </c>
      <c r="D366" s="93" t="s">
        <v>25</v>
      </c>
      <c r="E366" s="94"/>
      <c r="F366" s="94">
        <f t="shared" si="27"/>
        <v>0</v>
      </c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 spans="1:26" ht="15.75" customHeight="1" x14ac:dyDescent="0.25">
      <c r="A367" s="90"/>
      <c r="B367" s="95" t="s">
        <v>236</v>
      </c>
      <c r="C367" s="92"/>
      <c r="D367" s="93"/>
      <c r="E367" s="94"/>
      <c r="F367" s="94" t="str">
        <f t="shared" si="27"/>
        <v/>
      </c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 spans="1:26" ht="15.75" customHeight="1" x14ac:dyDescent="0.25">
      <c r="A368" s="90">
        <v>5450000008</v>
      </c>
      <c r="B368" s="96" t="s">
        <v>272</v>
      </c>
      <c r="C368" s="92">
        <v>9.6</v>
      </c>
      <c r="D368" s="93" t="s">
        <v>25</v>
      </c>
      <c r="E368" s="94"/>
      <c r="F368" s="94">
        <f t="shared" si="27"/>
        <v>0</v>
      </c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spans="1:26" ht="15.75" customHeight="1" x14ac:dyDescent="0.25">
      <c r="A369" s="90">
        <v>5450000009</v>
      </c>
      <c r="B369" s="96" t="s">
        <v>273</v>
      </c>
      <c r="C369" s="92">
        <v>4</v>
      </c>
      <c r="D369" s="93" t="s">
        <v>25</v>
      </c>
      <c r="E369" s="94"/>
      <c r="F369" s="94">
        <f t="shared" si="27"/>
        <v>0</v>
      </c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 spans="1:26" ht="15.75" customHeight="1" x14ac:dyDescent="0.25">
      <c r="A370" s="90"/>
      <c r="B370" s="95" t="s">
        <v>237</v>
      </c>
      <c r="C370" s="92"/>
      <c r="D370" s="93"/>
      <c r="E370" s="94"/>
      <c r="F370" s="94" t="str">
        <f t="shared" si="27"/>
        <v/>
      </c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 spans="1:26" ht="15.75" customHeight="1" x14ac:dyDescent="0.25">
      <c r="A371" s="90">
        <v>5450000010</v>
      </c>
      <c r="B371" s="96" t="s">
        <v>274</v>
      </c>
      <c r="C371" s="92">
        <v>3.51</v>
      </c>
      <c r="D371" s="93" t="s">
        <v>25</v>
      </c>
      <c r="E371" s="94"/>
      <c r="F371" s="94">
        <f t="shared" si="27"/>
        <v>0</v>
      </c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 spans="1:26" ht="15.75" customHeight="1" x14ac:dyDescent="0.25">
      <c r="A372" s="90"/>
      <c r="B372" s="95" t="s">
        <v>240</v>
      </c>
      <c r="C372" s="92"/>
      <c r="D372" s="93"/>
      <c r="E372" s="94"/>
      <c r="F372" s="94" t="str">
        <f t="shared" si="27"/>
        <v/>
      </c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 spans="1:26" ht="15.75" customHeight="1" x14ac:dyDescent="0.25">
      <c r="A373" s="90">
        <v>5450000011</v>
      </c>
      <c r="B373" s="96" t="s">
        <v>275</v>
      </c>
      <c r="C373" s="92">
        <v>16.7</v>
      </c>
      <c r="D373" s="93" t="s">
        <v>25</v>
      </c>
      <c r="E373" s="94"/>
      <c r="F373" s="94">
        <f t="shared" si="27"/>
        <v>0</v>
      </c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 spans="1:26" ht="15.75" customHeight="1" x14ac:dyDescent="0.25">
      <c r="A374" s="39"/>
      <c r="B374" s="99"/>
      <c r="C374" s="100"/>
      <c r="D374" s="41"/>
      <c r="E374" s="42"/>
      <c r="F374" s="42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 spans="1:26" ht="15.75" customHeight="1" x14ac:dyDescent="0.25">
      <c r="A375" s="39"/>
      <c r="B375" s="99"/>
      <c r="C375" s="100"/>
      <c r="D375" s="41"/>
      <c r="E375" s="42"/>
      <c r="F375" s="42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spans="1:26" ht="15.75" customHeight="1" x14ac:dyDescent="0.25">
      <c r="A376" s="85">
        <v>56</v>
      </c>
      <c r="B376" s="86" t="s">
        <v>276</v>
      </c>
      <c r="C376" s="87"/>
      <c r="D376" s="88"/>
      <c r="E376" s="89"/>
      <c r="F376" s="89">
        <f>SUM(F377:F433)</f>
        <v>0</v>
      </c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 x14ac:dyDescent="0.25">
      <c r="A377" s="61">
        <v>562</v>
      </c>
      <c r="B377" s="62" t="s">
        <v>277</v>
      </c>
      <c r="C377" s="63"/>
      <c r="D377" s="61"/>
      <c r="E377" s="65"/>
      <c r="F377" s="65" t="str">
        <f t="shared" ref="F377:F420" si="28">IF(C377="","",C377*E377)</f>
        <v/>
      </c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</row>
    <row r="378" spans="1:26" ht="15.75" customHeight="1" x14ac:dyDescent="0.25">
      <c r="A378" s="50">
        <v>5620000001</v>
      </c>
      <c r="B378" s="60" t="s">
        <v>278</v>
      </c>
      <c r="C378" s="52">
        <v>55.2</v>
      </c>
      <c r="D378" s="50" t="s">
        <v>25</v>
      </c>
      <c r="E378" s="54"/>
      <c r="F378" s="54">
        <f t="shared" si="28"/>
        <v>0</v>
      </c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</row>
    <row r="379" spans="1:26" ht="15.75" customHeight="1" x14ac:dyDescent="0.25">
      <c r="A379" s="90">
        <v>563</v>
      </c>
      <c r="B379" s="91" t="s">
        <v>279</v>
      </c>
      <c r="C379" s="92"/>
      <c r="D379" s="93"/>
      <c r="E379" s="94"/>
      <c r="F379" s="94" t="str">
        <f t="shared" si="28"/>
        <v/>
      </c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 x14ac:dyDescent="0.25">
      <c r="A380" s="90"/>
      <c r="B380" s="95" t="s">
        <v>240</v>
      </c>
      <c r="C380" s="92"/>
      <c r="D380" s="93"/>
      <c r="E380" s="94"/>
      <c r="F380" s="94" t="str">
        <f t="shared" si="28"/>
        <v/>
      </c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 x14ac:dyDescent="0.25">
      <c r="A381" s="90">
        <v>5630000001</v>
      </c>
      <c r="B381" s="96" t="s">
        <v>280</v>
      </c>
      <c r="C381" s="92">
        <v>13.2</v>
      </c>
      <c r="D381" s="93" t="s">
        <v>25</v>
      </c>
      <c r="E381" s="94"/>
      <c r="F381" s="94">
        <f t="shared" si="28"/>
        <v>0</v>
      </c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 x14ac:dyDescent="0.25">
      <c r="A382" s="90">
        <v>565</v>
      </c>
      <c r="B382" s="91" t="s">
        <v>281</v>
      </c>
      <c r="C382" s="92"/>
      <c r="D382" s="93"/>
      <c r="E382" s="94"/>
      <c r="F382" s="94" t="str">
        <f t="shared" si="28"/>
        <v/>
      </c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 x14ac:dyDescent="0.25">
      <c r="A383" s="90"/>
      <c r="B383" s="95" t="s">
        <v>229</v>
      </c>
      <c r="C383" s="92"/>
      <c r="D383" s="102"/>
      <c r="E383" s="94"/>
      <c r="F383" s="94" t="str">
        <f t="shared" si="28"/>
        <v/>
      </c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 x14ac:dyDescent="0.25">
      <c r="A384" s="90">
        <v>5650000001</v>
      </c>
      <c r="B384" s="103" t="s">
        <v>282</v>
      </c>
      <c r="C384" s="92">
        <v>9.24</v>
      </c>
      <c r="D384" s="93" t="s">
        <v>25</v>
      </c>
      <c r="E384" s="94"/>
      <c r="F384" s="94">
        <f t="shared" si="28"/>
        <v>0</v>
      </c>
      <c r="G384" s="47"/>
      <c r="H384" s="67" t="s">
        <v>247</v>
      </c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 x14ac:dyDescent="0.25">
      <c r="A385" s="90">
        <v>5650000002</v>
      </c>
      <c r="B385" s="96" t="s">
        <v>283</v>
      </c>
      <c r="C385" s="92">
        <v>9.24</v>
      </c>
      <c r="D385" s="93" t="s">
        <v>25</v>
      </c>
      <c r="E385" s="94"/>
      <c r="F385" s="94">
        <f t="shared" si="28"/>
        <v>0</v>
      </c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 x14ac:dyDescent="0.25">
      <c r="A386" s="90"/>
      <c r="B386" s="95" t="s">
        <v>231</v>
      </c>
      <c r="C386" s="92"/>
      <c r="D386" s="102"/>
      <c r="E386" s="94"/>
      <c r="F386" s="94" t="str">
        <f t="shared" si="28"/>
        <v/>
      </c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 x14ac:dyDescent="0.25">
      <c r="A387" s="90">
        <f>A385+1</f>
        <v>5650000003</v>
      </c>
      <c r="B387" s="103" t="s">
        <v>282</v>
      </c>
      <c r="C387" s="92">
        <v>9.27</v>
      </c>
      <c r="D387" s="93" t="s">
        <v>25</v>
      </c>
      <c r="E387" s="94"/>
      <c r="F387" s="94">
        <f t="shared" si="28"/>
        <v>0</v>
      </c>
      <c r="G387" s="47"/>
      <c r="H387" s="67" t="s">
        <v>247</v>
      </c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 x14ac:dyDescent="0.25">
      <c r="A388" s="90">
        <f>A387+1</f>
        <v>5650000004</v>
      </c>
      <c r="B388" s="96" t="s">
        <v>283</v>
      </c>
      <c r="C388" s="92">
        <v>9.24</v>
      </c>
      <c r="D388" s="93" t="s">
        <v>25</v>
      </c>
      <c r="E388" s="94"/>
      <c r="F388" s="94">
        <f t="shared" si="28"/>
        <v>0</v>
      </c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 x14ac:dyDescent="0.25">
      <c r="A389" s="90"/>
      <c r="B389" s="95" t="s">
        <v>257</v>
      </c>
      <c r="C389" s="92"/>
      <c r="D389" s="93"/>
      <c r="E389" s="94"/>
      <c r="F389" s="94" t="str">
        <f t="shared" si="28"/>
        <v/>
      </c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 x14ac:dyDescent="0.25">
      <c r="A390" s="90">
        <f>A388+1</f>
        <v>5650000005</v>
      </c>
      <c r="B390" s="103" t="s">
        <v>282</v>
      </c>
      <c r="C390" s="92">
        <v>3.13</v>
      </c>
      <c r="D390" s="93" t="s">
        <v>25</v>
      </c>
      <c r="E390" s="94"/>
      <c r="F390" s="94">
        <f t="shared" si="28"/>
        <v>0</v>
      </c>
      <c r="G390" s="47"/>
      <c r="H390" s="67" t="s">
        <v>247</v>
      </c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 x14ac:dyDescent="0.25">
      <c r="A391" s="90"/>
      <c r="B391" s="95" t="s">
        <v>284</v>
      </c>
      <c r="C391" s="92"/>
      <c r="D391" s="93"/>
      <c r="E391" s="94"/>
      <c r="F391" s="94" t="str">
        <f t="shared" si="28"/>
        <v/>
      </c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 x14ac:dyDescent="0.25">
      <c r="A392" s="90">
        <f>A390+1</f>
        <v>5650000006</v>
      </c>
      <c r="B392" s="103" t="s">
        <v>282</v>
      </c>
      <c r="C392" s="92">
        <v>2.8</v>
      </c>
      <c r="D392" s="93" t="s">
        <v>25</v>
      </c>
      <c r="E392" s="94"/>
      <c r="F392" s="94">
        <f t="shared" si="28"/>
        <v>0</v>
      </c>
      <c r="G392" s="47"/>
      <c r="H392" s="67" t="s">
        <v>247</v>
      </c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 x14ac:dyDescent="0.25">
      <c r="A393" s="90">
        <f>A392+1</f>
        <v>5650000007</v>
      </c>
      <c r="B393" s="96" t="s">
        <v>283</v>
      </c>
      <c r="C393" s="92">
        <v>9.24</v>
      </c>
      <c r="D393" s="93" t="s">
        <v>25</v>
      </c>
      <c r="E393" s="94"/>
      <c r="F393" s="94">
        <f t="shared" si="28"/>
        <v>0</v>
      </c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 x14ac:dyDescent="0.25">
      <c r="A394" s="90"/>
      <c r="B394" s="95" t="s">
        <v>240</v>
      </c>
      <c r="C394" s="92"/>
      <c r="D394" s="93"/>
      <c r="E394" s="94"/>
      <c r="F394" s="94" t="str">
        <f t="shared" si="28"/>
        <v/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 x14ac:dyDescent="0.25">
      <c r="A395" s="90">
        <f>A393+1</f>
        <v>5650000008</v>
      </c>
      <c r="B395" s="103" t="s">
        <v>285</v>
      </c>
      <c r="C395" s="92">
        <v>16.7</v>
      </c>
      <c r="D395" s="93" t="s">
        <v>25</v>
      </c>
      <c r="E395" s="94"/>
      <c r="F395" s="94">
        <f t="shared" si="28"/>
        <v>0</v>
      </c>
      <c r="G395" s="47"/>
      <c r="H395" s="67" t="s">
        <v>247</v>
      </c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 x14ac:dyDescent="0.25">
      <c r="A396" s="90">
        <f>A395+1</f>
        <v>5650000009</v>
      </c>
      <c r="B396" s="96" t="s">
        <v>283</v>
      </c>
      <c r="C396" s="92">
        <v>9.24</v>
      </c>
      <c r="D396" s="93" t="s">
        <v>25</v>
      </c>
      <c r="E396" s="94"/>
      <c r="F396" s="94">
        <f t="shared" si="28"/>
        <v>0</v>
      </c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 x14ac:dyDescent="0.25">
      <c r="A397" s="90"/>
      <c r="B397" s="95" t="s">
        <v>249</v>
      </c>
      <c r="C397" s="92"/>
      <c r="D397" s="93"/>
      <c r="E397" s="94"/>
      <c r="F397" s="94" t="str">
        <f t="shared" si="28"/>
        <v/>
      </c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 x14ac:dyDescent="0.25">
      <c r="A398" s="90">
        <v>5650000006</v>
      </c>
      <c r="B398" s="103" t="s">
        <v>286</v>
      </c>
      <c r="C398" s="92">
        <v>3.2</v>
      </c>
      <c r="D398" s="93" t="s">
        <v>25</v>
      </c>
      <c r="E398" s="94"/>
      <c r="F398" s="94">
        <f t="shared" si="28"/>
        <v>0</v>
      </c>
      <c r="G398" s="47"/>
      <c r="H398" s="67" t="s">
        <v>247</v>
      </c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 x14ac:dyDescent="0.25">
      <c r="A399" s="90">
        <v>5650000007</v>
      </c>
      <c r="B399" s="103" t="s">
        <v>287</v>
      </c>
      <c r="C399" s="92">
        <v>1.62</v>
      </c>
      <c r="D399" s="93" t="s">
        <v>25</v>
      </c>
      <c r="E399" s="94"/>
      <c r="F399" s="94">
        <f t="shared" si="28"/>
        <v>0</v>
      </c>
      <c r="G399" s="47"/>
      <c r="H399" s="67" t="s">
        <v>247</v>
      </c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 x14ac:dyDescent="0.25">
      <c r="A400" s="90">
        <v>5650000008</v>
      </c>
      <c r="B400" s="103" t="s">
        <v>288</v>
      </c>
      <c r="C400" s="92">
        <v>1.4</v>
      </c>
      <c r="D400" s="93" t="s">
        <v>25</v>
      </c>
      <c r="E400" s="94"/>
      <c r="F400" s="94">
        <f t="shared" si="28"/>
        <v>0</v>
      </c>
      <c r="G400" s="47"/>
      <c r="H400" s="67" t="s">
        <v>247</v>
      </c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 x14ac:dyDescent="0.25">
      <c r="A401" s="90">
        <v>5650000002</v>
      </c>
      <c r="B401" s="96" t="s">
        <v>283</v>
      </c>
      <c r="C401" s="92">
        <v>6.22</v>
      </c>
      <c r="D401" s="93" t="s">
        <v>25</v>
      </c>
      <c r="E401" s="94"/>
      <c r="F401" s="94">
        <f t="shared" si="28"/>
        <v>0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 x14ac:dyDescent="0.25">
      <c r="A402" s="90">
        <v>566</v>
      </c>
      <c r="B402" s="91" t="s">
        <v>289</v>
      </c>
      <c r="C402" s="92"/>
      <c r="D402" s="93"/>
      <c r="E402" s="94"/>
      <c r="F402" s="94" t="str">
        <f t="shared" si="28"/>
        <v/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 x14ac:dyDescent="0.25">
      <c r="A403" s="90"/>
      <c r="B403" s="95" t="s">
        <v>256</v>
      </c>
      <c r="C403" s="92"/>
      <c r="D403" s="93"/>
      <c r="E403" s="94"/>
      <c r="F403" s="94" t="str">
        <f t="shared" si="28"/>
        <v/>
      </c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 x14ac:dyDescent="0.25">
      <c r="A404" s="90">
        <v>5660000001</v>
      </c>
      <c r="B404" s="103" t="s">
        <v>290</v>
      </c>
      <c r="C404" s="92">
        <v>23.03</v>
      </c>
      <c r="D404" s="93" t="s">
        <v>25</v>
      </c>
      <c r="E404" s="94"/>
      <c r="F404" s="94">
        <f t="shared" si="28"/>
        <v>0</v>
      </c>
      <c r="G404" s="47"/>
      <c r="H404" s="67" t="s">
        <v>291</v>
      </c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 x14ac:dyDescent="0.25">
      <c r="A405" s="90">
        <v>5660000002</v>
      </c>
      <c r="B405" s="96" t="s">
        <v>292</v>
      </c>
      <c r="C405" s="92">
        <v>23.03</v>
      </c>
      <c r="D405" s="93" t="s">
        <v>25</v>
      </c>
      <c r="E405" s="94"/>
      <c r="F405" s="94">
        <f t="shared" si="28"/>
        <v>0</v>
      </c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 x14ac:dyDescent="0.25">
      <c r="A406" s="90"/>
      <c r="B406" s="95" t="s">
        <v>233</v>
      </c>
      <c r="C406" s="92"/>
      <c r="D406" s="93"/>
      <c r="E406" s="94"/>
      <c r="F406" s="94" t="str">
        <f t="shared" si="28"/>
        <v/>
      </c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 x14ac:dyDescent="0.25">
      <c r="A407" s="90">
        <f>A405+1</f>
        <v>5660000003</v>
      </c>
      <c r="B407" s="103" t="s">
        <v>293</v>
      </c>
      <c r="C407" s="92">
        <v>9.65</v>
      </c>
      <c r="D407" s="93" t="s">
        <v>25</v>
      </c>
      <c r="E407" s="94"/>
      <c r="F407" s="94">
        <f t="shared" si="28"/>
        <v>0</v>
      </c>
      <c r="G407" s="47"/>
      <c r="H407" s="67" t="s">
        <v>291</v>
      </c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 x14ac:dyDescent="0.25">
      <c r="A408" s="90">
        <f>A407+1</f>
        <v>5660000004</v>
      </c>
      <c r="B408" s="96" t="s">
        <v>292</v>
      </c>
      <c r="C408" s="92">
        <v>9.65</v>
      </c>
      <c r="D408" s="93" t="s">
        <v>25</v>
      </c>
      <c r="E408" s="94"/>
      <c r="F408" s="94">
        <f t="shared" si="28"/>
        <v>0</v>
      </c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 x14ac:dyDescent="0.25">
      <c r="A409" s="90"/>
      <c r="B409" s="95" t="s">
        <v>259</v>
      </c>
      <c r="C409" s="92"/>
      <c r="D409" s="93"/>
      <c r="E409" s="94"/>
      <c r="F409" s="94" t="str">
        <f t="shared" si="28"/>
        <v/>
      </c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 x14ac:dyDescent="0.25">
      <c r="A410" s="90">
        <f>A408+1</f>
        <v>5660000005</v>
      </c>
      <c r="B410" s="103" t="s">
        <v>290</v>
      </c>
      <c r="C410" s="92">
        <v>19.399999999999999</v>
      </c>
      <c r="D410" s="93" t="s">
        <v>25</v>
      </c>
      <c r="E410" s="94"/>
      <c r="F410" s="94">
        <f t="shared" si="28"/>
        <v>0</v>
      </c>
      <c r="G410" s="47"/>
      <c r="H410" s="67" t="s">
        <v>291</v>
      </c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 x14ac:dyDescent="0.25">
      <c r="A411" s="90">
        <f>A410+1</f>
        <v>5660000006</v>
      </c>
      <c r="B411" s="96" t="s">
        <v>292</v>
      </c>
      <c r="C411" s="92">
        <v>19.399999999999999</v>
      </c>
      <c r="D411" s="93" t="s">
        <v>25</v>
      </c>
      <c r="E411" s="94"/>
      <c r="F411" s="94">
        <f t="shared" si="28"/>
        <v>0</v>
      </c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 x14ac:dyDescent="0.25">
      <c r="A412" s="90"/>
      <c r="B412" s="95" t="s">
        <v>235</v>
      </c>
      <c r="C412" s="92"/>
      <c r="D412" s="93"/>
      <c r="E412" s="94"/>
      <c r="F412" s="94" t="str">
        <f t="shared" si="28"/>
        <v/>
      </c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 x14ac:dyDescent="0.25">
      <c r="A413" s="90">
        <f>A411+1</f>
        <v>5660000007</v>
      </c>
      <c r="B413" s="103" t="s">
        <v>290</v>
      </c>
      <c r="C413" s="92">
        <v>11.5</v>
      </c>
      <c r="D413" s="93" t="s">
        <v>25</v>
      </c>
      <c r="E413" s="94"/>
      <c r="F413" s="94">
        <f t="shared" si="28"/>
        <v>0</v>
      </c>
      <c r="G413" s="47"/>
      <c r="H413" s="67" t="s">
        <v>291</v>
      </c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 x14ac:dyDescent="0.25">
      <c r="A414" s="90">
        <f>A413+1</f>
        <v>5660000008</v>
      </c>
      <c r="B414" s="96" t="s">
        <v>292</v>
      </c>
      <c r="C414" s="92">
        <v>11.5</v>
      </c>
      <c r="D414" s="93" t="s">
        <v>25</v>
      </c>
      <c r="E414" s="94"/>
      <c r="F414" s="94">
        <f t="shared" si="28"/>
        <v>0</v>
      </c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 x14ac:dyDescent="0.25">
      <c r="A415" s="90"/>
      <c r="B415" s="95" t="s">
        <v>236</v>
      </c>
      <c r="C415" s="92"/>
      <c r="D415" s="93"/>
      <c r="E415" s="94"/>
      <c r="F415" s="94" t="str">
        <f t="shared" si="28"/>
        <v/>
      </c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 x14ac:dyDescent="0.25">
      <c r="A416" s="90">
        <f>A414+1</f>
        <v>5660000009</v>
      </c>
      <c r="B416" s="103" t="s">
        <v>290</v>
      </c>
      <c r="C416" s="92">
        <v>9.6</v>
      </c>
      <c r="D416" s="93" t="s">
        <v>25</v>
      </c>
      <c r="E416" s="94"/>
      <c r="F416" s="94">
        <f t="shared" si="28"/>
        <v>0</v>
      </c>
      <c r="G416" s="47"/>
      <c r="H416" s="67" t="s">
        <v>291</v>
      </c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 x14ac:dyDescent="0.25">
      <c r="A417" s="90">
        <f>A416+1</f>
        <v>5660000010</v>
      </c>
      <c r="B417" s="96" t="s">
        <v>292</v>
      </c>
      <c r="C417" s="92">
        <v>9.6</v>
      </c>
      <c r="D417" s="93" t="s">
        <v>25</v>
      </c>
      <c r="E417" s="94"/>
      <c r="F417" s="94">
        <f t="shared" si="28"/>
        <v>0</v>
      </c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 x14ac:dyDescent="0.25">
      <c r="A418" s="90"/>
      <c r="B418" s="95" t="s">
        <v>237</v>
      </c>
      <c r="C418" s="92"/>
      <c r="D418" s="93"/>
      <c r="E418" s="94"/>
      <c r="F418" s="94" t="str">
        <f t="shared" si="28"/>
        <v/>
      </c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 x14ac:dyDescent="0.25">
      <c r="A419" s="90">
        <f>A417+1</f>
        <v>5660000011</v>
      </c>
      <c r="B419" s="103" t="s">
        <v>290</v>
      </c>
      <c r="C419" s="92">
        <v>3.51</v>
      </c>
      <c r="D419" s="93" t="s">
        <v>25</v>
      </c>
      <c r="E419" s="94"/>
      <c r="F419" s="94">
        <f t="shared" si="28"/>
        <v>0</v>
      </c>
      <c r="G419" s="47"/>
      <c r="H419" s="67" t="s">
        <v>291</v>
      </c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 x14ac:dyDescent="0.25">
      <c r="A420" s="90">
        <f>A419+1</f>
        <v>5660000012</v>
      </c>
      <c r="B420" s="96" t="s">
        <v>292</v>
      </c>
      <c r="C420" s="92">
        <v>3.51</v>
      </c>
      <c r="D420" s="93" t="s">
        <v>25</v>
      </c>
      <c r="E420" s="94"/>
      <c r="F420" s="94">
        <f t="shared" si="28"/>
        <v>0</v>
      </c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 x14ac:dyDescent="0.25">
      <c r="A421" s="90"/>
      <c r="B421" s="95" t="s">
        <v>294</v>
      </c>
      <c r="C421" s="92"/>
      <c r="D421" s="93"/>
      <c r="E421" s="94"/>
      <c r="F421" s="94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 x14ac:dyDescent="0.25">
      <c r="A422" s="90">
        <f>A420+1</f>
        <v>5660000013</v>
      </c>
      <c r="B422" s="96" t="s">
        <v>295</v>
      </c>
      <c r="C422" s="92">
        <v>82.46</v>
      </c>
      <c r="D422" s="93" t="s">
        <v>27</v>
      </c>
      <c r="E422" s="94"/>
      <c r="F422" s="94">
        <f t="shared" ref="F422:F431" si="29">IF(C422="","",C422*E422)</f>
        <v>0</v>
      </c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 x14ac:dyDescent="0.25">
      <c r="A423" s="90">
        <f>A422+1</f>
        <v>5660000014</v>
      </c>
      <c r="B423" s="96" t="s">
        <v>296</v>
      </c>
      <c r="C423" s="92">
        <v>82.46</v>
      </c>
      <c r="D423" s="93" t="s">
        <v>27</v>
      </c>
      <c r="E423" s="94"/>
      <c r="F423" s="94">
        <f t="shared" si="29"/>
        <v>0</v>
      </c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 x14ac:dyDescent="0.25">
      <c r="A424" s="90">
        <v>567</v>
      </c>
      <c r="B424" s="91" t="s">
        <v>127</v>
      </c>
      <c r="C424" s="92"/>
      <c r="D424" s="93"/>
      <c r="E424" s="94"/>
      <c r="F424" s="94" t="str">
        <f t="shared" si="29"/>
        <v/>
      </c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 x14ac:dyDescent="0.25">
      <c r="A425" s="90"/>
      <c r="B425" s="95" t="s">
        <v>240</v>
      </c>
      <c r="C425" s="92"/>
      <c r="D425" s="93"/>
      <c r="E425" s="94"/>
      <c r="F425" s="94" t="str">
        <f t="shared" si="29"/>
        <v/>
      </c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 x14ac:dyDescent="0.25">
      <c r="A426" s="90">
        <v>5670000001</v>
      </c>
      <c r="B426" s="96" t="s">
        <v>297</v>
      </c>
      <c r="C426" s="92">
        <v>16.7</v>
      </c>
      <c r="D426" s="93" t="s">
        <v>25</v>
      </c>
      <c r="E426" s="94"/>
      <c r="F426" s="94">
        <f t="shared" si="29"/>
        <v>0</v>
      </c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 x14ac:dyDescent="0.25">
      <c r="A427" s="90"/>
      <c r="B427" s="95" t="s">
        <v>249</v>
      </c>
      <c r="C427" s="92"/>
      <c r="D427" s="93"/>
      <c r="E427" s="94"/>
      <c r="F427" s="94" t="str">
        <f t="shared" si="29"/>
        <v/>
      </c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 x14ac:dyDescent="0.25">
      <c r="A428" s="90">
        <v>5670000002</v>
      </c>
      <c r="B428" s="96" t="s">
        <v>298</v>
      </c>
      <c r="C428" s="92">
        <v>3.2</v>
      </c>
      <c r="D428" s="93" t="s">
        <v>25</v>
      </c>
      <c r="E428" s="94"/>
      <c r="F428" s="94">
        <f t="shared" si="29"/>
        <v>0</v>
      </c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 x14ac:dyDescent="0.25">
      <c r="A429" s="90">
        <v>5670000003</v>
      </c>
      <c r="B429" s="96" t="s">
        <v>299</v>
      </c>
      <c r="C429" s="92">
        <v>1.62</v>
      </c>
      <c r="D429" s="93" t="s">
        <v>25</v>
      </c>
      <c r="E429" s="94"/>
      <c r="F429" s="94">
        <f t="shared" si="29"/>
        <v>0</v>
      </c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 x14ac:dyDescent="0.25">
      <c r="A430" s="90">
        <v>5670000004</v>
      </c>
      <c r="B430" s="96" t="s">
        <v>300</v>
      </c>
      <c r="C430" s="92">
        <v>1.4</v>
      </c>
      <c r="D430" s="93" t="s">
        <v>25</v>
      </c>
      <c r="E430" s="94"/>
      <c r="F430" s="94">
        <f t="shared" si="29"/>
        <v>0</v>
      </c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 x14ac:dyDescent="0.25">
      <c r="A431" s="90">
        <v>5670000005</v>
      </c>
      <c r="B431" s="96" t="s">
        <v>301</v>
      </c>
      <c r="C431" s="92">
        <v>55.2</v>
      </c>
      <c r="D431" s="93" t="s">
        <v>25</v>
      </c>
      <c r="E431" s="94"/>
      <c r="F431" s="94">
        <f t="shared" si="29"/>
        <v>0</v>
      </c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 x14ac:dyDescent="0.25">
      <c r="A432" s="61"/>
      <c r="B432" s="62"/>
      <c r="C432" s="63"/>
      <c r="D432" s="64"/>
      <c r="E432" s="65"/>
      <c r="F432" s="6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61"/>
      <c r="B433" s="62"/>
      <c r="C433" s="63"/>
      <c r="D433" s="64"/>
      <c r="E433" s="65"/>
      <c r="F433" s="65" t="str">
        <f>IF(C433="","",C433*E433)</f>
        <v/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85">
        <v>57</v>
      </c>
      <c r="B434" s="86" t="s">
        <v>302</v>
      </c>
      <c r="C434" s="92"/>
      <c r="D434" s="93"/>
      <c r="E434" s="94"/>
      <c r="F434" s="89">
        <f>SUM(F437:F442)</f>
        <v>0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90">
        <v>570</v>
      </c>
      <c r="B435" s="91" t="s">
        <v>303</v>
      </c>
      <c r="C435" s="92"/>
      <c r="D435" s="93"/>
      <c r="E435" s="94"/>
      <c r="F435" s="9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90"/>
      <c r="B436" s="95" t="s">
        <v>249</v>
      </c>
      <c r="C436" s="92"/>
      <c r="D436" s="93"/>
      <c r="E436" s="94"/>
      <c r="F436" s="9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90">
        <v>5700000001</v>
      </c>
      <c r="B437" s="96" t="s">
        <v>304</v>
      </c>
      <c r="C437" s="92">
        <v>3.78</v>
      </c>
      <c r="D437" s="93" t="s">
        <v>25</v>
      </c>
      <c r="E437" s="94"/>
      <c r="F437" s="94">
        <f t="shared" ref="F437:F442" si="30">IF(C437="","",C437*E437)</f>
        <v>0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90">
        <v>5700000002</v>
      </c>
      <c r="B438" s="96" t="s">
        <v>305</v>
      </c>
      <c r="C438" s="92">
        <f>2.6*(2.4-1.2)+1.6*0.3/2+0.7*(2.7-2.1)</f>
        <v>3.7800000000000002</v>
      </c>
      <c r="D438" s="93" t="s">
        <v>25</v>
      </c>
      <c r="E438" s="94"/>
      <c r="F438" s="94">
        <f t="shared" si="30"/>
        <v>0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90"/>
      <c r="B439" s="95" t="s">
        <v>306</v>
      </c>
      <c r="C439" s="92"/>
      <c r="D439" s="93"/>
      <c r="E439" s="94"/>
      <c r="F439" s="94" t="str">
        <f t="shared" si="30"/>
        <v/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90">
        <v>5700000001</v>
      </c>
      <c r="B440" s="96" t="s">
        <v>307</v>
      </c>
      <c r="C440" s="92">
        <v>13.3</v>
      </c>
      <c r="D440" s="93" t="s">
        <v>25</v>
      </c>
      <c r="E440" s="94"/>
      <c r="F440" s="94">
        <f t="shared" si="30"/>
        <v>0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90">
        <f t="shared" ref="A441:A442" si="31">A440+1</f>
        <v>5700000002</v>
      </c>
      <c r="B441" s="96" t="s">
        <v>308</v>
      </c>
      <c r="C441" s="92">
        <v>2.7</v>
      </c>
      <c r="D441" s="93" t="s">
        <v>25</v>
      </c>
      <c r="E441" s="94"/>
      <c r="F441" s="94">
        <f t="shared" si="30"/>
        <v>0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90">
        <f t="shared" si="31"/>
        <v>5700000003</v>
      </c>
      <c r="B442" s="96" t="s">
        <v>309</v>
      </c>
      <c r="C442" s="92">
        <v>0.8</v>
      </c>
      <c r="D442" s="93" t="s">
        <v>25</v>
      </c>
      <c r="E442" s="94"/>
      <c r="F442" s="94">
        <f t="shared" si="30"/>
        <v>0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61"/>
      <c r="B443" s="62"/>
      <c r="C443" s="63"/>
      <c r="D443" s="64"/>
      <c r="E443" s="65"/>
      <c r="F443" s="6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61"/>
      <c r="B444" s="62"/>
      <c r="C444" s="63"/>
      <c r="D444" s="64"/>
      <c r="E444" s="65"/>
      <c r="F444" s="6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9">
        <v>6</v>
      </c>
      <c r="B445" s="20" t="s">
        <v>310</v>
      </c>
      <c r="C445" s="44"/>
      <c r="D445" s="22"/>
      <c r="E445" s="23"/>
      <c r="F445" s="23">
        <f>SUM(F446:F459)/2</f>
        <v>6000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4"/>
      <c r="B446" s="25"/>
      <c r="C446" s="45"/>
      <c r="D446" s="27"/>
      <c r="E446" s="28"/>
      <c r="F446" s="28" t="str">
        <f t="shared" ref="F446:F447" si="32">IF(C446="","",C446*E446)</f>
        <v/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9"/>
      <c r="B447" s="25"/>
      <c r="C447" s="40"/>
      <c r="D447" s="41"/>
      <c r="E447" s="42"/>
      <c r="F447" s="42" t="str">
        <f t="shared" si="32"/>
        <v/>
      </c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 x14ac:dyDescent="0.25">
      <c r="A448" s="55">
        <v>62</v>
      </c>
      <c r="B448" s="56" t="s">
        <v>311</v>
      </c>
      <c r="C448" s="57"/>
      <c r="D448" s="58"/>
      <c r="E448" s="59"/>
      <c r="F448" s="59">
        <f>SUM(F450:F454)</f>
        <v>0</v>
      </c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 x14ac:dyDescent="0.25">
      <c r="A449" s="39">
        <v>620</v>
      </c>
      <c r="B449" s="25" t="s">
        <v>311</v>
      </c>
      <c r="C449" s="57"/>
      <c r="D449" s="58"/>
      <c r="E449" s="59"/>
      <c r="F449" s="59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 x14ac:dyDescent="0.25">
      <c r="A450" s="39">
        <v>6200000001</v>
      </c>
      <c r="B450" s="25" t="s">
        <v>312</v>
      </c>
      <c r="C450" s="40">
        <v>1</v>
      </c>
      <c r="D450" s="41" t="s">
        <v>12</v>
      </c>
      <c r="E450" s="42"/>
      <c r="F450" s="42">
        <f t="shared" ref="F450:F452" si="33">IF(C450="","",C450*E450)</f>
        <v>0</v>
      </c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 x14ac:dyDescent="0.25">
      <c r="A451" s="39">
        <v>6200000002</v>
      </c>
      <c r="B451" s="25" t="s">
        <v>313</v>
      </c>
      <c r="C451" s="40">
        <v>1</v>
      </c>
      <c r="D451" s="41" t="s">
        <v>12</v>
      </c>
      <c r="E451" s="42"/>
      <c r="F451" s="42">
        <f t="shared" si="33"/>
        <v>0</v>
      </c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 x14ac:dyDescent="0.25">
      <c r="A452" s="39">
        <v>6200000003</v>
      </c>
      <c r="B452" s="25" t="s">
        <v>314</v>
      </c>
      <c r="C452" s="40">
        <v>1</v>
      </c>
      <c r="D452" s="41" t="s">
        <v>12</v>
      </c>
      <c r="E452" s="42"/>
      <c r="F452" s="42">
        <f t="shared" si="33"/>
        <v>0</v>
      </c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 x14ac:dyDescent="0.25">
      <c r="A453" s="104"/>
      <c r="B453" s="81"/>
      <c r="C453" s="84"/>
      <c r="D453" s="84"/>
      <c r="E453" s="105"/>
      <c r="F453" s="105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 x14ac:dyDescent="0.25">
      <c r="A454" s="104"/>
      <c r="B454" s="81"/>
      <c r="C454" s="84"/>
      <c r="D454" s="84"/>
      <c r="E454" s="105"/>
      <c r="F454" s="105" t="str">
        <f>IF(C454="","",C454*E454)</f>
        <v/>
      </c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 x14ac:dyDescent="0.25">
      <c r="A455" s="106">
        <v>64</v>
      </c>
      <c r="B455" s="107" t="s">
        <v>315</v>
      </c>
      <c r="C455" s="108"/>
      <c r="D455" s="108"/>
      <c r="E455" s="109"/>
      <c r="F455" s="109">
        <f>SUM(F456:F459)</f>
        <v>6000</v>
      </c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 x14ac:dyDescent="0.25">
      <c r="A456" s="104">
        <v>640</v>
      </c>
      <c r="B456" s="81" t="s">
        <v>315</v>
      </c>
      <c r="C456" s="108"/>
      <c r="D456" s="108"/>
      <c r="E456" s="109"/>
      <c r="F456" s="109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 x14ac:dyDescent="0.25">
      <c r="A457" s="110">
        <v>6400000001</v>
      </c>
      <c r="B457" s="72" t="s">
        <v>316</v>
      </c>
      <c r="C457" s="74">
        <v>1</v>
      </c>
      <c r="D457" s="74" t="s">
        <v>317</v>
      </c>
      <c r="E457" s="75"/>
      <c r="F457" s="111">
        <v>6000</v>
      </c>
      <c r="G457" s="47"/>
      <c r="H457" s="67" t="s">
        <v>318</v>
      </c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 x14ac:dyDescent="0.25">
      <c r="A458" s="24"/>
      <c r="B458" s="25"/>
      <c r="C458" s="45"/>
      <c r="D458" s="27"/>
      <c r="E458" s="28"/>
      <c r="F458" s="28" t="str">
        <f t="shared" ref="F458:F459" si="34">IF(C458="","",C458*E458)</f>
        <v/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4"/>
      <c r="B459" s="25"/>
      <c r="C459" s="45"/>
      <c r="D459" s="27"/>
      <c r="E459" s="28"/>
      <c r="F459" s="28" t="str">
        <f t="shared" si="34"/>
        <v/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9">
        <v>7</v>
      </c>
      <c r="B460" s="20" t="s">
        <v>319</v>
      </c>
      <c r="C460" s="44"/>
      <c r="D460" s="22"/>
      <c r="E460" s="23"/>
      <c r="F460" s="23">
        <f>SUM(F461:F549)/2</f>
        <v>1000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4"/>
      <c r="B461" s="25"/>
      <c r="C461" s="45"/>
      <c r="D461" s="27"/>
      <c r="E461" s="28"/>
      <c r="F461" s="28" t="str">
        <f t="shared" ref="F461:F462" si="35">IF(C461="","",C461*E461)</f>
        <v/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4"/>
      <c r="B462" s="25"/>
      <c r="C462" s="45"/>
      <c r="D462" s="27"/>
      <c r="E462" s="28"/>
      <c r="F462" s="28" t="str">
        <f t="shared" si="35"/>
        <v/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12">
        <v>71</v>
      </c>
      <c r="B463" s="56" t="s">
        <v>320</v>
      </c>
      <c r="C463" s="113"/>
      <c r="D463" s="114"/>
      <c r="E463" s="115"/>
      <c r="F463" s="115">
        <f>SUM(F464:F489)</f>
        <v>0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4">
        <v>711</v>
      </c>
      <c r="B464" s="25" t="s">
        <v>321</v>
      </c>
      <c r="C464" s="45"/>
      <c r="D464" s="27"/>
      <c r="E464" s="28"/>
      <c r="F464" s="28" t="str">
        <f t="shared" ref="F464:F489" si="36">IF(C464="","",C464*E464)</f>
        <v/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90">
        <v>7110000001</v>
      </c>
      <c r="B465" s="96" t="s">
        <v>322</v>
      </c>
      <c r="C465" s="92">
        <v>1</v>
      </c>
      <c r="D465" s="90" t="s">
        <v>317</v>
      </c>
      <c r="E465" s="94"/>
      <c r="F465" s="94">
        <f t="shared" si="36"/>
        <v>0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90">
        <v>7110000002</v>
      </c>
      <c r="B466" s="96" t="s">
        <v>323</v>
      </c>
      <c r="C466" s="92">
        <v>1</v>
      </c>
      <c r="D466" s="90" t="s">
        <v>317</v>
      </c>
      <c r="E466" s="94"/>
      <c r="F466" s="94">
        <f t="shared" si="36"/>
        <v>0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90">
        <v>712</v>
      </c>
      <c r="B467" s="91" t="s">
        <v>324</v>
      </c>
      <c r="C467" s="92"/>
      <c r="D467" s="93"/>
      <c r="E467" s="94"/>
      <c r="F467" s="94" t="str">
        <f t="shared" si="36"/>
        <v/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90">
        <v>7120000001</v>
      </c>
      <c r="B468" s="96" t="s">
        <v>325</v>
      </c>
      <c r="C468" s="92">
        <v>1</v>
      </c>
      <c r="D468" s="90" t="s">
        <v>317</v>
      </c>
      <c r="E468" s="94"/>
      <c r="F468" s="94">
        <f t="shared" si="36"/>
        <v>0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90">
        <f t="shared" ref="A469:A474" si="37">A468+1</f>
        <v>7120000002</v>
      </c>
      <c r="B469" s="96" t="s">
        <v>326</v>
      </c>
      <c r="C469" s="92">
        <v>1</v>
      </c>
      <c r="D469" s="90" t="s">
        <v>317</v>
      </c>
      <c r="E469" s="94"/>
      <c r="F469" s="94">
        <f t="shared" si="36"/>
        <v>0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90">
        <f t="shared" si="37"/>
        <v>7120000003</v>
      </c>
      <c r="B470" s="96" t="s">
        <v>327</v>
      </c>
      <c r="C470" s="92">
        <v>1</v>
      </c>
      <c r="D470" s="90" t="s">
        <v>317</v>
      </c>
      <c r="E470" s="94"/>
      <c r="F470" s="94">
        <f t="shared" si="36"/>
        <v>0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90">
        <f t="shared" si="37"/>
        <v>7120000004</v>
      </c>
      <c r="B471" s="96" t="s">
        <v>328</v>
      </c>
      <c r="C471" s="92">
        <v>1</v>
      </c>
      <c r="D471" s="90" t="s">
        <v>317</v>
      </c>
      <c r="E471" s="94"/>
      <c r="F471" s="94">
        <f t="shared" si="36"/>
        <v>0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90">
        <f t="shared" si="37"/>
        <v>7120000005</v>
      </c>
      <c r="B472" s="96" t="s">
        <v>329</v>
      </c>
      <c r="C472" s="92">
        <v>1</v>
      </c>
      <c r="D472" s="90" t="s">
        <v>12</v>
      </c>
      <c r="E472" s="94"/>
      <c r="F472" s="94">
        <f t="shared" si="36"/>
        <v>0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90">
        <f t="shared" si="37"/>
        <v>7120000006</v>
      </c>
      <c r="B473" s="96" t="s">
        <v>330</v>
      </c>
      <c r="C473" s="92">
        <v>5</v>
      </c>
      <c r="D473" s="90" t="s">
        <v>12</v>
      </c>
      <c r="E473" s="94"/>
      <c r="F473" s="94">
        <f t="shared" si="36"/>
        <v>0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90">
        <f t="shared" si="37"/>
        <v>7120000007</v>
      </c>
      <c r="B474" s="96" t="s">
        <v>331</v>
      </c>
      <c r="C474" s="92">
        <v>1</v>
      </c>
      <c r="D474" s="90" t="s">
        <v>12</v>
      </c>
      <c r="E474" s="94"/>
      <c r="F474" s="94">
        <f t="shared" si="36"/>
        <v>0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4">
        <v>713</v>
      </c>
      <c r="B475" s="25" t="s">
        <v>332</v>
      </c>
      <c r="C475" s="45"/>
      <c r="D475" s="27"/>
      <c r="E475" s="28"/>
      <c r="F475" s="28" t="str">
        <f t="shared" si="36"/>
        <v/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61">
        <v>7130000001</v>
      </c>
      <c r="B476" s="116" t="s">
        <v>333</v>
      </c>
      <c r="C476" s="117">
        <v>2</v>
      </c>
      <c r="D476" s="61" t="s">
        <v>12</v>
      </c>
      <c r="E476" s="66">
        <v>0</v>
      </c>
      <c r="F476" s="65">
        <f t="shared" si="36"/>
        <v>0</v>
      </c>
      <c r="G476" s="1"/>
      <c r="H476" s="67" t="s">
        <v>334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61">
        <v>7130000002</v>
      </c>
      <c r="B477" s="116" t="s">
        <v>335</v>
      </c>
      <c r="C477" s="117">
        <v>2</v>
      </c>
      <c r="D477" s="61" t="s">
        <v>12</v>
      </c>
      <c r="E477" s="65"/>
      <c r="F477" s="65">
        <f t="shared" si="36"/>
        <v>0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61">
        <v>7130000003</v>
      </c>
      <c r="B478" s="116" t="s">
        <v>336</v>
      </c>
      <c r="C478" s="117">
        <v>2</v>
      </c>
      <c r="D478" s="61" t="s">
        <v>337</v>
      </c>
      <c r="E478" s="66">
        <v>0</v>
      </c>
      <c r="F478" s="65">
        <f t="shared" si="36"/>
        <v>0</v>
      </c>
      <c r="G478" s="1"/>
      <c r="H478" s="67" t="s">
        <v>334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61">
        <v>7130000004</v>
      </c>
      <c r="B479" s="116" t="s">
        <v>338</v>
      </c>
      <c r="C479" s="117">
        <v>1</v>
      </c>
      <c r="D479" s="61" t="s">
        <v>337</v>
      </c>
      <c r="E479" s="66">
        <v>0</v>
      </c>
      <c r="F479" s="65">
        <f t="shared" si="36"/>
        <v>0</v>
      </c>
      <c r="G479" s="1"/>
      <c r="H479" s="67" t="s">
        <v>334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61">
        <v>7130000005</v>
      </c>
      <c r="B480" s="116" t="s">
        <v>339</v>
      </c>
      <c r="C480" s="117">
        <v>1</v>
      </c>
      <c r="D480" s="61" t="s">
        <v>337</v>
      </c>
      <c r="E480" s="66">
        <v>0</v>
      </c>
      <c r="F480" s="65">
        <f t="shared" si="36"/>
        <v>0</v>
      </c>
      <c r="G480" s="1"/>
      <c r="H480" s="67" t="s">
        <v>334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61">
        <v>7130000006</v>
      </c>
      <c r="B481" s="116" t="s">
        <v>340</v>
      </c>
      <c r="C481" s="117">
        <v>1</v>
      </c>
      <c r="D481" s="61" t="s">
        <v>337</v>
      </c>
      <c r="E481" s="65">
        <v>0</v>
      </c>
      <c r="F481" s="65">
        <f t="shared" si="36"/>
        <v>0</v>
      </c>
      <c r="G481" s="1"/>
      <c r="H481" s="67" t="s">
        <v>334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61">
        <v>7130000007</v>
      </c>
      <c r="B482" s="116" t="s">
        <v>341</v>
      </c>
      <c r="C482" s="117">
        <v>1</v>
      </c>
      <c r="D482" s="61" t="s">
        <v>337</v>
      </c>
      <c r="E482" s="65">
        <v>0</v>
      </c>
      <c r="F482" s="65">
        <f t="shared" si="36"/>
        <v>0</v>
      </c>
      <c r="G482" s="1"/>
      <c r="H482" s="67" t="s">
        <v>334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61">
        <v>7130000008</v>
      </c>
      <c r="B483" s="116" t="s">
        <v>342</v>
      </c>
      <c r="C483" s="117">
        <v>1</v>
      </c>
      <c r="D483" s="61" t="s">
        <v>337</v>
      </c>
      <c r="E483" s="65">
        <v>0</v>
      </c>
      <c r="F483" s="65">
        <f t="shared" si="36"/>
        <v>0</v>
      </c>
      <c r="G483" s="1"/>
      <c r="H483" s="67" t="s">
        <v>334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61">
        <v>7130000009</v>
      </c>
      <c r="B484" s="116" t="s">
        <v>343</v>
      </c>
      <c r="C484" s="117">
        <v>2</v>
      </c>
      <c r="D484" s="61" t="s">
        <v>337</v>
      </c>
      <c r="E484" s="65"/>
      <c r="F484" s="65">
        <f t="shared" si="36"/>
        <v>0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61">
        <v>7130000010</v>
      </c>
      <c r="B485" s="96" t="s">
        <v>344</v>
      </c>
      <c r="C485" s="117">
        <v>1</v>
      </c>
      <c r="D485" s="61" t="s">
        <v>337</v>
      </c>
      <c r="E485" s="66">
        <v>0</v>
      </c>
      <c r="F485" s="65">
        <f t="shared" si="36"/>
        <v>0</v>
      </c>
      <c r="G485" s="1"/>
      <c r="H485" s="67" t="s">
        <v>334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61">
        <v>7130000011</v>
      </c>
      <c r="B486" s="116" t="s">
        <v>345</v>
      </c>
      <c r="C486" s="117">
        <v>1</v>
      </c>
      <c r="D486" s="61" t="s">
        <v>337</v>
      </c>
      <c r="E486" s="65"/>
      <c r="F486" s="65">
        <f t="shared" si="36"/>
        <v>0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61">
        <v>7130000012</v>
      </c>
      <c r="B487" s="116" t="s">
        <v>346</v>
      </c>
      <c r="C487" s="117">
        <v>1</v>
      </c>
      <c r="D487" s="61" t="s">
        <v>337</v>
      </c>
      <c r="E487" s="65"/>
      <c r="F487" s="65">
        <f t="shared" si="36"/>
        <v>0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61">
        <v>7130000013</v>
      </c>
      <c r="B488" s="96" t="s">
        <v>347</v>
      </c>
      <c r="C488" s="63">
        <v>1</v>
      </c>
      <c r="D488" s="61" t="s">
        <v>12</v>
      </c>
      <c r="E488" s="65"/>
      <c r="F488" s="65">
        <f t="shared" si="36"/>
        <v>0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61">
        <v>7130000014</v>
      </c>
      <c r="B489" s="96" t="s">
        <v>348</v>
      </c>
      <c r="C489" s="63">
        <v>1</v>
      </c>
      <c r="D489" s="61" t="s">
        <v>317</v>
      </c>
      <c r="E489" s="65"/>
      <c r="F489" s="65">
        <f t="shared" si="36"/>
        <v>0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4"/>
      <c r="B490" s="25"/>
      <c r="C490" s="45"/>
      <c r="D490" s="27"/>
      <c r="E490" s="28"/>
      <c r="F490" s="28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4"/>
      <c r="B491" s="25"/>
      <c r="C491" s="45"/>
      <c r="D491" s="27"/>
      <c r="E491" s="28"/>
      <c r="F491" s="28" t="str">
        <f>IF(C491="","",C491*E491)</f>
        <v/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9">
        <v>72</v>
      </c>
      <c r="B492" s="30" t="s">
        <v>349</v>
      </c>
      <c r="C492" s="46"/>
      <c r="D492" s="32"/>
      <c r="E492" s="33"/>
      <c r="F492" s="33">
        <f>SUM(F493:F518)</f>
        <v>0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0">
        <v>721</v>
      </c>
      <c r="B493" s="60" t="s">
        <v>350</v>
      </c>
      <c r="C493" s="52"/>
      <c r="D493" s="53"/>
      <c r="E493" s="54"/>
      <c r="F493" s="54" t="str">
        <f t="shared" ref="F493:F519" si="38">IF(C493="","",C493*E493)</f>
        <v/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0">
        <v>7210000001</v>
      </c>
      <c r="B494" s="118" t="s">
        <v>351</v>
      </c>
      <c r="C494" s="119">
        <v>1</v>
      </c>
      <c r="D494" s="50" t="s">
        <v>12</v>
      </c>
      <c r="E494" s="54"/>
      <c r="F494" s="54">
        <f t="shared" si="38"/>
        <v>0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0">
        <f t="shared" ref="A495:A500" si="39">A494+1</f>
        <v>7210000002</v>
      </c>
      <c r="B495" s="72" t="s">
        <v>352</v>
      </c>
      <c r="C495" s="119">
        <v>2</v>
      </c>
      <c r="D495" s="50" t="s">
        <v>12</v>
      </c>
      <c r="E495" s="54"/>
      <c r="F495" s="54">
        <f t="shared" si="38"/>
        <v>0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0">
        <f t="shared" si="39"/>
        <v>7210000003</v>
      </c>
      <c r="B496" s="72" t="s">
        <v>353</v>
      </c>
      <c r="C496" s="119">
        <v>2</v>
      </c>
      <c r="D496" s="50" t="s">
        <v>12</v>
      </c>
      <c r="E496" s="54"/>
      <c r="F496" s="54">
        <f t="shared" si="38"/>
        <v>0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0">
        <f t="shared" si="39"/>
        <v>7210000004</v>
      </c>
      <c r="B497" s="72" t="s">
        <v>354</v>
      </c>
      <c r="C497" s="119">
        <v>1</v>
      </c>
      <c r="D497" s="50" t="s">
        <v>12</v>
      </c>
      <c r="E497" s="54"/>
      <c r="F497" s="54">
        <f t="shared" si="38"/>
        <v>0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0">
        <f t="shared" si="39"/>
        <v>7210000005</v>
      </c>
      <c r="B498" s="72" t="s">
        <v>355</v>
      </c>
      <c r="C498" s="119">
        <v>1</v>
      </c>
      <c r="D498" s="50" t="s">
        <v>12</v>
      </c>
      <c r="E498" s="54"/>
      <c r="F498" s="54">
        <f t="shared" si="38"/>
        <v>0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0">
        <f t="shared" si="39"/>
        <v>7210000006</v>
      </c>
      <c r="B499" s="72" t="s">
        <v>356</v>
      </c>
      <c r="C499" s="119"/>
      <c r="D499" s="50" t="s">
        <v>27</v>
      </c>
      <c r="E499" s="54"/>
      <c r="F499" s="54" t="str">
        <f t="shared" si="38"/>
        <v/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0">
        <f t="shared" si="39"/>
        <v>7210000007</v>
      </c>
      <c r="B500" s="72" t="s">
        <v>357</v>
      </c>
      <c r="C500" s="119">
        <v>1</v>
      </c>
      <c r="D500" s="50" t="s">
        <v>12</v>
      </c>
      <c r="E500" s="54"/>
      <c r="F500" s="54">
        <f t="shared" si="38"/>
        <v>0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0">
        <v>722</v>
      </c>
      <c r="B501" s="60" t="s">
        <v>358</v>
      </c>
      <c r="C501" s="119"/>
      <c r="D501" s="50"/>
      <c r="E501" s="54"/>
      <c r="F501" s="54" t="str">
        <f t="shared" si="38"/>
        <v/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0">
        <v>7220000001</v>
      </c>
      <c r="B502" s="118" t="s">
        <v>359</v>
      </c>
      <c r="C502" s="119">
        <v>2</v>
      </c>
      <c r="D502" s="50" t="s">
        <v>12</v>
      </c>
      <c r="E502" s="54"/>
      <c r="F502" s="54">
        <f t="shared" si="38"/>
        <v>0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0">
        <v>7220000002</v>
      </c>
      <c r="B503" s="72" t="s">
        <v>360</v>
      </c>
      <c r="C503" s="119">
        <v>1</v>
      </c>
      <c r="D503" s="50" t="s">
        <v>12</v>
      </c>
      <c r="E503" s="54"/>
      <c r="F503" s="54">
        <f t="shared" si="38"/>
        <v>0</v>
      </c>
      <c r="G503" s="1"/>
      <c r="H503" s="1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0">
        <v>723</v>
      </c>
      <c r="B504" s="60" t="s">
        <v>361</v>
      </c>
      <c r="C504" s="52"/>
      <c r="D504" s="53"/>
      <c r="E504" s="54"/>
      <c r="F504" s="54" t="str">
        <f t="shared" si="38"/>
        <v/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0">
        <v>7230000001</v>
      </c>
      <c r="B505" s="118" t="s">
        <v>362</v>
      </c>
      <c r="C505" s="119">
        <v>1</v>
      </c>
      <c r="D505" s="50" t="s">
        <v>12</v>
      </c>
      <c r="E505" s="54"/>
      <c r="F505" s="54">
        <f t="shared" si="38"/>
        <v>0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0">
        <f t="shared" ref="A506:A511" si="40">A505+1</f>
        <v>7230000002</v>
      </c>
      <c r="B506" s="118" t="s">
        <v>363</v>
      </c>
      <c r="C506" s="119">
        <v>1</v>
      </c>
      <c r="D506" s="50" t="s">
        <v>12</v>
      </c>
      <c r="E506" s="54"/>
      <c r="F506" s="54">
        <f t="shared" si="38"/>
        <v>0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0">
        <f t="shared" si="40"/>
        <v>7230000003</v>
      </c>
      <c r="B507" s="118" t="s">
        <v>364</v>
      </c>
      <c r="C507" s="119">
        <v>1</v>
      </c>
      <c r="D507" s="50" t="s">
        <v>12</v>
      </c>
      <c r="E507" s="54"/>
      <c r="F507" s="54">
        <f t="shared" si="38"/>
        <v>0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0">
        <f t="shared" si="40"/>
        <v>7230000004</v>
      </c>
      <c r="B508" s="118" t="s">
        <v>365</v>
      </c>
      <c r="C508" s="119">
        <v>1</v>
      </c>
      <c r="D508" s="50" t="s">
        <v>12</v>
      </c>
      <c r="E508" s="54"/>
      <c r="F508" s="54">
        <f t="shared" si="38"/>
        <v>0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0">
        <f t="shared" si="40"/>
        <v>7230000005</v>
      </c>
      <c r="B509" s="118" t="s">
        <v>366</v>
      </c>
      <c r="C509" s="119">
        <v>1</v>
      </c>
      <c r="D509" s="50" t="s">
        <v>12</v>
      </c>
      <c r="E509" s="54"/>
      <c r="F509" s="54">
        <f t="shared" si="38"/>
        <v>0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0">
        <f t="shared" si="40"/>
        <v>7230000006</v>
      </c>
      <c r="B510" s="118" t="s">
        <v>367</v>
      </c>
      <c r="C510" s="119">
        <v>1</v>
      </c>
      <c r="D510" s="50" t="s">
        <v>12</v>
      </c>
      <c r="E510" s="54"/>
      <c r="F510" s="54">
        <f t="shared" si="38"/>
        <v>0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0">
        <f t="shared" si="40"/>
        <v>7230000007</v>
      </c>
      <c r="B511" s="118" t="s">
        <v>368</v>
      </c>
      <c r="C511" s="119">
        <v>1</v>
      </c>
      <c r="D511" s="50" t="s">
        <v>12</v>
      </c>
      <c r="E511" s="50"/>
      <c r="F511" s="54">
        <f t="shared" si="38"/>
        <v>0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0">
        <v>724</v>
      </c>
      <c r="B512" s="60" t="s">
        <v>369</v>
      </c>
      <c r="C512" s="52"/>
      <c r="D512" s="53"/>
      <c r="E512" s="54"/>
      <c r="F512" s="54" t="str">
        <f t="shared" si="38"/>
        <v/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0">
        <v>7240000001</v>
      </c>
      <c r="B513" s="121" t="s">
        <v>370</v>
      </c>
      <c r="C513" s="119">
        <v>1</v>
      </c>
      <c r="D513" s="50" t="s">
        <v>12</v>
      </c>
      <c r="E513" s="54"/>
      <c r="F513" s="54">
        <f t="shared" si="38"/>
        <v>0</v>
      </c>
      <c r="G513" s="122"/>
      <c r="H513" s="12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0">
        <f>A513+1</f>
        <v>7240000002</v>
      </c>
      <c r="B514" s="121" t="s">
        <v>371</v>
      </c>
      <c r="C514" s="50">
        <v>1</v>
      </c>
      <c r="D514" s="50" t="s">
        <v>12</v>
      </c>
      <c r="E514" s="50"/>
      <c r="F514" s="54">
        <f t="shared" si="38"/>
        <v>0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0">
        <v>725</v>
      </c>
      <c r="B515" s="60" t="s">
        <v>372</v>
      </c>
      <c r="C515" s="52">
        <v>1</v>
      </c>
      <c r="D515" s="53" t="s">
        <v>12</v>
      </c>
      <c r="E515" s="54"/>
      <c r="F515" s="54">
        <f t="shared" si="38"/>
        <v>0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0">
        <v>7250000001</v>
      </c>
      <c r="B516" s="121" t="s">
        <v>373</v>
      </c>
      <c r="C516" s="52"/>
      <c r="D516" s="50" t="s">
        <v>12</v>
      </c>
      <c r="E516" s="54"/>
      <c r="F516" s="54" t="str">
        <f t="shared" si="38"/>
        <v/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0">
        <v>7260000001</v>
      </c>
      <c r="B517" s="72" t="s">
        <v>374</v>
      </c>
      <c r="C517" s="52">
        <v>1</v>
      </c>
      <c r="D517" s="50" t="s">
        <v>12</v>
      </c>
      <c r="E517" s="54"/>
      <c r="F517" s="54">
        <f t="shared" si="38"/>
        <v>0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4"/>
      <c r="B518" s="25"/>
      <c r="C518" s="45"/>
      <c r="D518" s="27"/>
      <c r="E518" s="28"/>
      <c r="F518" s="28" t="str">
        <f t="shared" si="38"/>
        <v/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4"/>
      <c r="B519" s="25"/>
      <c r="C519" s="45"/>
      <c r="D519" s="27"/>
      <c r="E519" s="28"/>
      <c r="F519" s="28" t="str">
        <f t="shared" si="38"/>
        <v/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9">
        <v>74</v>
      </c>
      <c r="B520" s="30" t="s">
        <v>375</v>
      </c>
      <c r="C520" s="46"/>
      <c r="D520" s="32"/>
      <c r="E520" s="33"/>
      <c r="F520" s="33">
        <f>SUM(F521:F545)</f>
        <v>0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61">
        <v>741</v>
      </c>
      <c r="B521" s="62" t="s">
        <v>376</v>
      </c>
      <c r="C521" s="63"/>
      <c r="D521" s="64"/>
      <c r="E521" s="65"/>
      <c r="F521" s="65" t="str">
        <f t="shared" ref="F521:F545" si="41">IF(C521="","",C521*E521)</f>
        <v/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61">
        <v>7410000001</v>
      </c>
      <c r="B522" s="96" t="s">
        <v>377</v>
      </c>
      <c r="C522" s="117">
        <v>1</v>
      </c>
      <c r="D522" s="61" t="s">
        <v>378</v>
      </c>
      <c r="E522" s="65"/>
      <c r="F522" s="65">
        <f t="shared" si="41"/>
        <v>0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61">
        <v>742</v>
      </c>
      <c r="B523" s="62" t="s">
        <v>379</v>
      </c>
      <c r="C523" s="63"/>
      <c r="D523" s="64"/>
      <c r="E523" s="65"/>
      <c r="F523" s="65" t="str">
        <f t="shared" si="41"/>
        <v/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61">
        <v>7420000001</v>
      </c>
      <c r="B524" s="62" t="s">
        <v>379</v>
      </c>
      <c r="C524" s="63">
        <v>1</v>
      </c>
      <c r="D524" s="64" t="s">
        <v>317</v>
      </c>
      <c r="E524" s="65"/>
      <c r="F524" s="65">
        <f t="shared" si="41"/>
        <v>0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61">
        <v>743</v>
      </c>
      <c r="B525" s="62" t="s">
        <v>380</v>
      </c>
      <c r="C525" s="63"/>
      <c r="D525" s="64"/>
      <c r="E525" s="65"/>
      <c r="F525" s="65" t="str">
        <f t="shared" si="41"/>
        <v/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61">
        <v>7430000001</v>
      </c>
      <c r="B526" s="96" t="s">
        <v>381</v>
      </c>
      <c r="C526" s="117">
        <v>1</v>
      </c>
      <c r="D526" s="61" t="s">
        <v>378</v>
      </c>
      <c r="E526" s="65"/>
      <c r="F526" s="65">
        <f t="shared" si="41"/>
        <v>0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61">
        <v>7430000002</v>
      </c>
      <c r="B527" s="96" t="s">
        <v>382</v>
      </c>
      <c r="C527" s="63">
        <v>1</v>
      </c>
      <c r="D527" s="64" t="s">
        <v>317</v>
      </c>
      <c r="E527" s="65"/>
      <c r="F527" s="65">
        <f t="shared" si="41"/>
        <v>0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61">
        <v>744</v>
      </c>
      <c r="B528" s="62" t="s">
        <v>383</v>
      </c>
      <c r="C528" s="63"/>
      <c r="D528" s="64"/>
      <c r="E528" s="65"/>
      <c r="F528" s="65" t="str">
        <f t="shared" si="41"/>
        <v/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61">
        <v>7440000001</v>
      </c>
      <c r="B529" s="123" t="s">
        <v>384</v>
      </c>
      <c r="C529" s="117">
        <v>1</v>
      </c>
      <c r="D529" s="61" t="s">
        <v>317</v>
      </c>
      <c r="E529" s="65"/>
      <c r="F529" s="65">
        <f t="shared" si="41"/>
        <v>0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61">
        <f t="shared" ref="A530:A533" si="42">A529+1</f>
        <v>7440000002</v>
      </c>
      <c r="B530" s="123" t="s">
        <v>385</v>
      </c>
      <c r="C530" s="117">
        <v>1</v>
      </c>
      <c r="D530" s="61" t="s">
        <v>317</v>
      </c>
      <c r="E530" s="65"/>
      <c r="F530" s="65">
        <f t="shared" si="41"/>
        <v>0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61">
        <f t="shared" si="42"/>
        <v>7440000003</v>
      </c>
      <c r="B531" s="123" t="s">
        <v>386</v>
      </c>
      <c r="C531" s="117">
        <v>5</v>
      </c>
      <c r="D531" s="61" t="s">
        <v>337</v>
      </c>
      <c r="E531" s="65"/>
      <c r="F531" s="65">
        <f t="shared" si="41"/>
        <v>0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61">
        <f t="shared" si="42"/>
        <v>7440000004</v>
      </c>
      <c r="B532" s="123" t="s">
        <v>387</v>
      </c>
      <c r="C532" s="117">
        <v>1</v>
      </c>
      <c r="D532" s="61" t="s">
        <v>317</v>
      </c>
      <c r="E532" s="65"/>
      <c r="F532" s="65">
        <f t="shared" si="41"/>
        <v>0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61">
        <f t="shared" si="42"/>
        <v>7440000005</v>
      </c>
      <c r="B533" s="123" t="s">
        <v>388</v>
      </c>
      <c r="C533" s="117">
        <v>1</v>
      </c>
      <c r="D533" s="61" t="s">
        <v>317</v>
      </c>
      <c r="E533" s="65"/>
      <c r="F533" s="65">
        <f t="shared" si="41"/>
        <v>0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61">
        <v>745</v>
      </c>
      <c r="B534" s="62" t="s">
        <v>389</v>
      </c>
      <c r="C534" s="63"/>
      <c r="D534" s="64"/>
      <c r="E534" s="65"/>
      <c r="F534" s="65" t="str">
        <f t="shared" si="41"/>
        <v/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61">
        <v>7450000001</v>
      </c>
      <c r="B535" s="103" t="s">
        <v>390</v>
      </c>
      <c r="C535" s="117">
        <v>1</v>
      </c>
      <c r="D535" s="61" t="s">
        <v>337</v>
      </c>
      <c r="E535" s="42"/>
      <c r="F535" s="65">
        <f t="shared" si="41"/>
        <v>0</v>
      </c>
      <c r="G535" s="1"/>
      <c r="H535" s="1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61">
        <f t="shared" ref="A536:A540" si="43">A535+1</f>
        <v>7450000002</v>
      </c>
      <c r="B536" s="96" t="s">
        <v>391</v>
      </c>
      <c r="C536" s="117">
        <v>4</v>
      </c>
      <c r="D536" s="61" t="s">
        <v>337</v>
      </c>
      <c r="E536" s="65"/>
      <c r="F536" s="65">
        <f t="shared" si="41"/>
        <v>0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61">
        <f t="shared" si="43"/>
        <v>7450000003</v>
      </c>
      <c r="B537" s="96" t="s">
        <v>392</v>
      </c>
      <c r="C537" s="117">
        <v>1</v>
      </c>
      <c r="D537" s="61" t="s">
        <v>317</v>
      </c>
      <c r="E537" s="65"/>
      <c r="F537" s="65">
        <f t="shared" si="41"/>
        <v>0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61">
        <f t="shared" si="43"/>
        <v>7450000004</v>
      </c>
      <c r="B538" s="96" t="s">
        <v>393</v>
      </c>
      <c r="C538" s="117">
        <v>1</v>
      </c>
      <c r="D538" s="61" t="s">
        <v>317</v>
      </c>
      <c r="E538" s="65"/>
      <c r="F538" s="65">
        <f t="shared" si="41"/>
        <v>0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61">
        <f t="shared" si="43"/>
        <v>7450000005</v>
      </c>
      <c r="B539" s="96" t="s">
        <v>394</v>
      </c>
      <c r="C539" s="117">
        <v>1</v>
      </c>
      <c r="D539" s="61" t="s">
        <v>317</v>
      </c>
      <c r="E539" s="65"/>
      <c r="F539" s="65">
        <f t="shared" si="41"/>
        <v>0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61">
        <f t="shared" si="43"/>
        <v>7450000006</v>
      </c>
      <c r="B540" s="96" t="s">
        <v>395</v>
      </c>
      <c r="C540" s="117">
        <v>1</v>
      </c>
      <c r="D540" s="61" t="s">
        <v>12</v>
      </c>
      <c r="E540" s="65"/>
      <c r="F540" s="65">
        <f t="shared" si="41"/>
        <v>0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24" t="s">
        <v>396</v>
      </c>
      <c r="B541" s="62" t="s">
        <v>397</v>
      </c>
      <c r="C541" s="63"/>
      <c r="D541" s="64"/>
      <c r="E541" s="65"/>
      <c r="F541" s="65" t="str">
        <f t="shared" si="41"/>
        <v/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61">
        <v>7460000001</v>
      </c>
      <c r="B542" s="96" t="s">
        <v>398</v>
      </c>
      <c r="C542" s="117">
        <v>1</v>
      </c>
      <c r="D542" s="61" t="s">
        <v>12</v>
      </c>
      <c r="E542" s="65"/>
      <c r="F542" s="65">
        <f t="shared" si="41"/>
        <v>0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61">
        <v>7460000002</v>
      </c>
      <c r="B543" s="96" t="s">
        <v>399</v>
      </c>
      <c r="C543" s="117">
        <v>1</v>
      </c>
      <c r="D543" s="61" t="s">
        <v>12</v>
      </c>
      <c r="E543" s="65"/>
      <c r="F543" s="65">
        <f t="shared" si="41"/>
        <v>0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24">
        <v>747</v>
      </c>
      <c r="B544" s="96" t="s">
        <v>400</v>
      </c>
      <c r="C544" s="63"/>
      <c r="D544" s="64"/>
      <c r="E544" s="65"/>
      <c r="F544" s="65" t="str">
        <f t="shared" si="41"/>
        <v/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61">
        <v>7470000001</v>
      </c>
      <c r="B545" s="96" t="s">
        <v>400</v>
      </c>
      <c r="C545" s="63">
        <v>1</v>
      </c>
      <c r="D545" s="64" t="s">
        <v>317</v>
      </c>
      <c r="E545" s="65"/>
      <c r="F545" s="65">
        <f t="shared" si="41"/>
        <v>0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25"/>
      <c r="B546" s="126"/>
      <c r="C546" s="45"/>
      <c r="D546" s="27"/>
      <c r="E546" s="28"/>
      <c r="F546" s="28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4"/>
      <c r="B547" s="25"/>
      <c r="C547" s="45"/>
      <c r="D547" s="27"/>
      <c r="E547" s="28"/>
      <c r="F547" s="28" t="str">
        <f>IF(C547="","",C547*E547)</f>
        <v/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9">
        <v>75</v>
      </c>
      <c r="B548" s="30" t="s">
        <v>401</v>
      </c>
      <c r="C548" s="127">
        <v>1</v>
      </c>
      <c r="D548" s="128" t="s">
        <v>317</v>
      </c>
      <c r="E548" s="129">
        <v>2000</v>
      </c>
      <c r="F548" s="129">
        <f>C548*E548</f>
        <v>2000</v>
      </c>
      <c r="G548" s="1"/>
      <c r="H548" s="67" t="s">
        <v>402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4"/>
      <c r="B549" s="24"/>
      <c r="C549" s="45"/>
      <c r="D549" s="27"/>
      <c r="E549" s="28"/>
      <c r="F549" s="28" t="str">
        <f>IF(C549="","",C549*E549)</f>
        <v/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30" t="s">
        <v>403</v>
      </c>
      <c r="B550" s="131"/>
      <c r="C550" s="132"/>
      <c r="D550" s="133"/>
      <c r="E550" s="134"/>
      <c r="F550" s="134">
        <f>SUM(F12:F549)/3</f>
        <v>7878</v>
      </c>
      <c r="G550" s="1"/>
      <c r="H550" s="1"/>
      <c r="I550" s="1"/>
      <c r="J550" s="1"/>
      <c r="K550" s="1"/>
      <c r="L550" s="1"/>
      <c r="M550" s="1"/>
      <c r="N550" s="13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36" t="s">
        <v>404</v>
      </c>
      <c r="B551" s="137"/>
      <c r="C551" s="138"/>
      <c r="D551" s="139"/>
      <c r="E551" s="140"/>
      <c r="F551" s="141">
        <f>F552-F550</f>
        <v>1575.6000000000004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30" t="s">
        <v>405</v>
      </c>
      <c r="B552" s="131"/>
      <c r="C552" s="132"/>
      <c r="D552" s="133"/>
      <c r="E552" s="134"/>
      <c r="F552" s="23">
        <f>F550*1.2</f>
        <v>9453.6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3"/>
      <c r="D553" s="4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3"/>
      <c r="D554" s="4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5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42"/>
      <c r="B555" s="135"/>
      <c r="C555" s="1"/>
      <c r="D555" s="143"/>
      <c r="E555" s="144"/>
      <c r="F555" s="14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45"/>
      <c r="B556" s="146"/>
      <c r="C556" s="1"/>
      <c r="D556" s="143"/>
      <c r="E556" s="144"/>
      <c r="F556" s="14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47"/>
      <c r="B557" s="146"/>
      <c r="C557" s="1"/>
      <c r="D557" s="4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47"/>
      <c r="B558" s="146"/>
      <c r="C558" s="1"/>
      <c r="D558" s="4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47"/>
      <c r="B559" s="146"/>
      <c r="C559" s="1"/>
      <c r="D559" s="4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47"/>
      <c r="B560" s="146"/>
      <c r="C560" s="1"/>
      <c r="D560" s="4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47"/>
      <c r="B561" s="148"/>
      <c r="C561" s="149"/>
      <c r="D561" s="4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50"/>
      <c r="C562" s="150"/>
      <c r="D562" s="4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3"/>
      <c r="D563" s="4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3"/>
      <c r="D564" s="4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3"/>
      <c r="D565" s="4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3"/>
      <c r="D566" s="4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3"/>
      <c r="D567" s="4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3"/>
      <c r="D568" s="4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3"/>
      <c r="D569" s="4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3"/>
      <c r="D570" s="4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3"/>
      <c r="D571" s="4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3"/>
      <c r="D572" s="4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3"/>
      <c r="D573" s="4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3"/>
      <c r="D574" s="4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3"/>
      <c r="D575" s="4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3"/>
      <c r="D576" s="4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3"/>
      <c r="D577" s="4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3"/>
      <c r="D578" s="4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3"/>
      <c r="D579" s="4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3"/>
      <c r="D580" s="4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3"/>
      <c r="D581" s="4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3"/>
      <c r="D582" s="4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3"/>
      <c r="D583" s="4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3"/>
      <c r="D584" s="4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3"/>
      <c r="D585" s="4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3"/>
      <c r="D586" s="4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3"/>
      <c r="D587" s="4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3"/>
      <c r="D588" s="4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3"/>
      <c r="D589" s="4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3"/>
      <c r="D590" s="4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3"/>
      <c r="D591" s="4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3"/>
      <c r="D592" s="4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3"/>
      <c r="D593" s="4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3"/>
      <c r="D594" s="4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3"/>
      <c r="D595" s="4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3"/>
      <c r="D596" s="4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3"/>
      <c r="D597" s="4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3"/>
      <c r="D598" s="4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3"/>
      <c r="D599" s="4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3"/>
      <c r="D600" s="4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3"/>
      <c r="D601" s="4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3"/>
      <c r="D602" s="4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3"/>
      <c r="D603" s="4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3"/>
      <c r="D604" s="4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3"/>
      <c r="D605" s="4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3"/>
      <c r="D606" s="4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3"/>
      <c r="D607" s="4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3"/>
      <c r="D608" s="4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3"/>
      <c r="D609" s="4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3"/>
      <c r="D610" s="4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3"/>
      <c r="D611" s="4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3"/>
      <c r="D612" s="4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3"/>
      <c r="D613" s="4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3"/>
      <c r="D614" s="4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3"/>
      <c r="D615" s="4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3"/>
      <c r="D616" s="4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3"/>
      <c r="D617" s="4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3"/>
      <c r="D618" s="4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3"/>
      <c r="D619" s="4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3"/>
      <c r="D620" s="4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3"/>
      <c r="D621" s="4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3"/>
      <c r="D622" s="4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3"/>
      <c r="D623" s="4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3"/>
      <c r="D624" s="4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3"/>
      <c r="D625" s="4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3"/>
      <c r="D626" s="4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3"/>
      <c r="D627" s="4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3"/>
      <c r="D628" s="4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3"/>
      <c r="D629" s="4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3"/>
      <c r="D630" s="4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3"/>
      <c r="D631" s="4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3"/>
      <c r="D632" s="4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3"/>
      <c r="D633" s="4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3"/>
      <c r="D634" s="4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3"/>
      <c r="D635" s="4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3"/>
      <c r="D636" s="4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3"/>
      <c r="D637" s="4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3"/>
      <c r="D638" s="4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3"/>
      <c r="D639" s="4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3"/>
      <c r="D640" s="4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3"/>
      <c r="D641" s="4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3"/>
      <c r="D642" s="4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3"/>
      <c r="D643" s="4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3"/>
      <c r="D644" s="4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3"/>
      <c r="D645" s="4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3"/>
      <c r="D646" s="4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3"/>
      <c r="D647" s="4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3"/>
      <c r="D648" s="4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3"/>
      <c r="D649" s="4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3"/>
      <c r="D650" s="4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3"/>
      <c r="D651" s="4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3"/>
      <c r="D652" s="4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3"/>
      <c r="D653" s="4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3"/>
      <c r="D654" s="4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3"/>
      <c r="D655" s="4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3"/>
      <c r="D656" s="4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3"/>
      <c r="D657" s="4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3"/>
      <c r="D658" s="4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3"/>
      <c r="D659" s="4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3"/>
      <c r="D660" s="4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3"/>
      <c r="D661" s="4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3"/>
      <c r="D662" s="4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3"/>
      <c r="D663" s="4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3"/>
      <c r="D664" s="4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3"/>
      <c r="D665" s="4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3"/>
      <c r="D666" s="4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3"/>
      <c r="D667" s="4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3"/>
      <c r="D668" s="4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3"/>
      <c r="D669" s="4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3"/>
      <c r="D670" s="4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3"/>
      <c r="D671" s="4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3"/>
      <c r="D672" s="4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3"/>
      <c r="D673" s="4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3"/>
      <c r="D674" s="4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3"/>
      <c r="D675" s="4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3"/>
      <c r="D676" s="4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3"/>
      <c r="D677" s="4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3"/>
      <c r="D678" s="4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3"/>
      <c r="D679" s="4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3"/>
      <c r="D680" s="4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3"/>
      <c r="D681" s="4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3"/>
      <c r="D682" s="4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3"/>
      <c r="D683" s="4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3"/>
      <c r="D684" s="4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3"/>
      <c r="D685" s="4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3"/>
      <c r="D686" s="4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3"/>
      <c r="D687" s="4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3"/>
      <c r="D688" s="4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3"/>
      <c r="D689" s="4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3"/>
      <c r="D690" s="4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3"/>
      <c r="D691" s="4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3"/>
      <c r="D692" s="4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3"/>
      <c r="D693" s="4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3"/>
      <c r="D694" s="4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3"/>
      <c r="D695" s="4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3"/>
      <c r="D696" s="4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3"/>
      <c r="D697" s="4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3"/>
      <c r="D698" s="4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3"/>
      <c r="D699" s="4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3"/>
      <c r="D700" s="4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3"/>
      <c r="D701" s="4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3"/>
      <c r="D702" s="4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3"/>
      <c r="D703" s="4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3"/>
      <c r="D704" s="4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3"/>
      <c r="D705" s="4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3"/>
      <c r="D706" s="4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3"/>
      <c r="D707" s="4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3"/>
      <c r="D708" s="4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3"/>
      <c r="D709" s="4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3"/>
      <c r="D710" s="4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3"/>
      <c r="D711" s="4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3"/>
      <c r="D712" s="4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3"/>
      <c r="D713" s="4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3"/>
      <c r="D714" s="4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3"/>
      <c r="D715" s="4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3"/>
      <c r="D716" s="4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3"/>
      <c r="D717" s="4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3"/>
      <c r="D718" s="4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3"/>
      <c r="D719" s="4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3"/>
      <c r="D720" s="4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3"/>
      <c r="D721" s="4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3"/>
      <c r="D722" s="4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3"/>
      <c r="D723" s="4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3"/>
      <c r="D724" s="4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3"/>
      <c r="D725" s="4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3"/>
      <c r="D726" s="4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3"/>
      <c r="D727" s="4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3"/>
      <c r="D728" s="4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3"/>
      <c r="D729" s="4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3"/>
      <c r="D730" s="4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3"/>
      <c r="D731" s="4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3"/>
      <c r="D732" s="4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3"/>
      <c r="D733" s="4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3"/>
      <c r="D734" s="4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3"/>
      <c r="D735" s="4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3"/>
      <c r="D736" s="4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3"/>
      <c r="D737" s="4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3"/>
      <c r="D738" s="4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3"/>
      <c r="D739" s="4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3"/>
      <c r="D740" s="4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3"/>
      <c r="D741" s="4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3"/>
      <c r="D742" s="4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3"/>
      <c r="D743" s="4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3"/>
      <c r="D744" s="4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3"/>
      <c r="D745" s="4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3"/>
      <c r="D746" s="4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3"/>
      <c r="D747" s="4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3"/>
      <c r="D748" s="4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3"/>
      <c r="D749" s="4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3"/>
      <c r="D750" s="4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3"/>
      <c r="D751" s="4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3"/>
      <c r="D752" s="4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3"/>
      <c r="D753" s="4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3"/>
      <c r="D754" s="4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3"/>
      <c r="D755" s="4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3"/>
      <c r="D756" s="4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3"/>
      <c r="D757" s="4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3"/>
      <c r="D758" s="4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3"/>
      <c r="D759" s="4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3"/>
      <c r="D760" s="4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3"/>
      <c r="D761" s="4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3"/>
      <c r="D762" s="4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3"/>
      <c r="D763" s="4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3"/>
      <c r="D764" s="4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3"/>
      <c r="D765" s="4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3"/>
      <c r="D766" s="4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3"/>
      <c r="D767" s="4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3"/>
      <c r="D768" s="4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3"/>
      <c r="D769" s="4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3"/>
      <c r="D770" s="4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3"/>
      <c r="D771" s="4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3"/>
      <c r="D772" s="4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3"/>
      <c r="D773" s="4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3"/>
      <c r="D774" s="4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3"/>
      <c r="D775" s="4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3"/>
      <c r="D776" s="4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3"/>
      <c r="D777" s="4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3"/>
      <c r="D778" s="4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3"/>
      <c r="D779" s="4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3"/>
      <c r="D780" s="4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3"/>
      <c r="D781" s="4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3"/>
      <c r="D782" s="4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3"/>
      <c r="D783" s="4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3"/>
      <c r="D784" s="4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3"/>
      <c r="D785" s="4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3"/>
      <c r="D786" s="4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3"/>
      <c r="D787" s="4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3"/>
      <c r="D788" s="4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3"/>
      <c r="D789" s="4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3"/>
      <c r="D790" s="4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3"/>
      <c r="D791" s="4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3"/>
      <c r="D792" s="4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3"/>
      <c r="D793" s="4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3"/>
      <c r="D794" s="4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3"/>
      <c r="D795" s="4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3"/>
      <c r="D796" s="4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3"/>
      <c r="D797" s="4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3"/>
      <c r="D798" s="4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3"/>
      <c r="D799" s="4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3"/>
      <c r="D800" s="4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3"/>
      <c r="D801" s="4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3"/>
      <c r="D802" s="4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3"/>
      <c r="D803" s="4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3"/>
      <c r="D804" s="4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3"/>
      <c r="D805" s="4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3"/>
      <c r="D806" s="4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3"/>
      <c r="D807" s="4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3"/>
      <c r="D808" s="4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3"/>
      <c r="D809" s="4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3"/>
      <c r="D810" s="4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3"/>
      <c r="D811" s="4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3"/>
      <c r="D812" s="4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3"/>
      <c r="D813" s="4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3"/>
      <c r="D814" s="4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3"/>
      <c r="D815" s="4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3"/>
      <c r="D816" s="4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3"/>
      <c r="D817" s="4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3"/>
      <c r="D818" s="4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3"/>
      <c r="D819" s="4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3"/>
      <c r="D820" s="4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3"/>
      <c r="D821" s="4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3"/>
      <c r="D822" s="4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3"/>
      <c r="D823" s="4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3"/>
      <c r="D824" s="4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3"/>
      <c r="D825" s="4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3"/>
      <c r="D826" s="4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3"/>
      <c r="D827" s="4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3"/>
      <c r="D828" s="4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3"/>
      <c r="D829" s="4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3"/>
      <c r="D830" s="4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3"/>
      <c r="D831" s="4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3"/>
      <c r="D832" s="4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3"/>
      <c r="D833" s="4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3"/>
      <c r="D834" s="4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3"/>
      <c r="D835" s="4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3"/>
      <c r="D836" s="4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3"/>
      <c r="D837" s="4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3"/>
      <c r="D838" s="4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3"/>
      <c r="D839" s="4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3"/>
      <c r="D840" s="4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3"/>
      <c r="D841" s="4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3"/>
      <c r="D842" s="4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3"/>
      <c r="D843" s="4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3"/>
      <c r="D844" s="4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3"/>
      <c r="D845" s="4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3"/>
      <c r="D846" s="4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3"/>
      <c r="D847" s="4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3"/>
      <c r="D848" s="4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3"/>
      <c r="D849" s="4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3"/>
      <c r="D850" s="4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3"/>
      <c r="D851" s="4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3"/>
      <c r="D852" s="4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3"/>
      <c r="D853" s="4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3"/>
      <c r="D854" s="4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3"/>
      <c r="D855" s="4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3"/>
      <c r="D856" s="4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3"/>
      <c r="D857" s="4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3"/>
      <c r="D858" s="4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3"/>
      <c r="D859" s="4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3"/>
      <c r="D860" s="4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3"/>
      <c r="D861" s="4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3"/>
      <c r="D862" s="4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3"/>
      <c r="D863" s="4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3"/>
      <c r="D864" s="4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3"/>
      <c r="D865" s="4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3"/>
      <c r="D866" s="4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3"/>
      <c r="D867" s="4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3"/>
      <c r="D868" s="4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3"/>
      <c r="D869" s="4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3"/>
      <c r="D870" s="4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3"/>
      <c r="D871" s="4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3"/>
      <c r="D872" s="4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3"/>
      <c r="D873" s="4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3"/>
      <c r="D874" s="4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3"/>
      <c r="D875" s="4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3"/>
      <c r="D876" s="4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3"/>
      <c r="D877" s="4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3"/>
      <c r="D878" s="4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3"/>
      <c r="D879" s="4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3"/>
      <c r="D880" s="4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3"/>
      <c r="D881" s="4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3"/>
      <c r="D882" s="4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3"/>
      <c r="D883" s="4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3"/>
      <c r="D884" s="4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3"/>
      <c r="D885" s="4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3"/>
      <c r="D886" s="4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3"/>
      <c r="D887" s="4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3"/>
      <c r="D888" s="4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3"/>
      <c r="D889" s="4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3"/>
      <c r="D890" s="4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3"/>
      <c r="D891" s="4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3"/>
      <c r="D892" s="4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3"/>
      <c r="D893" s="4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3"/>
      <c r="D894" s="4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3"/>
      <c r="D895" s="4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3"/>
      <c r="D896" s="4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3"/>
      <c r="D897" s="4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3"/>
      <c r="D898" s="4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3"/>
      <c r="D899" s="4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3"/>
      <c r="D900" s="4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3"/>
      <c r="D901" s="4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3"/>
      <c r="D902" s="4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3"/>
      <c r="D903" s="4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3"/>
      <c r="D904" s="4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3"/>
      <c r="D905" s="4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3"/>
      <c r="D906" s="4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3"/>
      <c r="D907" s="4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3"/>
      <c r="D908" s="4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3"/>
      <c r="D909" s="4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3"/>
      <c r="D910" s="4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3"/>
      <c r="D911" s="4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3"/>
      <c r="D912" s="4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3"/>
      <c r="D913" s="4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3"/>
      <c r="D914" s="4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3"/>
      <c r="D915" s="4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3"/>
      <c r="D916" s="4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3"/>
      <c r="D917" s="4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3"/>
      <c r="D918" s="4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3"/>
      <c r="D919" s="4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3"/>
      <c r="D920" s="4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3"/>
      <c r="D921" s="4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3"/>
      <c r="D922" s="4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3"/>
      <c r="D923" s="4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3"/>
      <c r="D924" s="4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3"/>
      <c r="D925" s="4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3"/>
      <c r="D926" s="4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3"/>
      <c r="D927" s="4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3"/>
      <c r="D928" s="4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3"/>
      <c r="D929" s="4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3"/>
      <c r="D930" s="4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3"/>
      <c r="D931" s="4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3"/>
      <c r="D932" s="4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3"/>
      <c r="D933" s="4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3"/>
      <c r="D934" s="4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3"/>
      <c r="D935" s="4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3"/>
      <c r="D936" s="4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3"/>
      <c r="D937" s="4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3"/>
      <c r="D938" s="4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3"/>
      <c r="D939" s="4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3"/>
      <c r="D940" s="4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3"/>
      <c r="D941" s="4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3"/>
      <c r="D942" s="4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3"/>
      <c r="D943" s="4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3"/>
      <c r="D944" s="4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3"/>
      <c r="D945" s="4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3"/>
      <c r="D946" s="4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3"/>
      <c r="D947" s="4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3"/>
      <c r="D948" s="4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3"/>
      <c r="D949" s="4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3"/>
      <c r="D950" s="4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3"/>
      <c r="D951" s="4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3"/>
      <c r="D952" s="4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3"/>
      <c r="D953" s="4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3"/>
      <c r="D954" s="4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3"/>
      <c r="D955" s="4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3"/>
      <c r="D956" s="4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3"/>
      <c r="D957" s="4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3"/>
      <c r="D958" s="4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3"/>
      <c r="D959" s="4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3"/>
      <c r="D960" s="4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3"/>
      <c r="D961" s="4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3"/>
      <c r="D962" s="4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3"/>
      <c r="D963" s="4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3"/>
      <c r="D964" s="4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3"/>
      <c r="D965" s="4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3"/>
      <c r="D966" s="4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3"/>
      <c r="D967" s="4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3"/>
      <c r="D968" s="4"/>
      <c r="E968" s="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3"/>
      <c r="D969" s="4"/>
      <c r="E969" s="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3"/>
      <c r="D970" s="4"/>
      <c r="E970" s="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3"/>
      <c r="D971" s="4"/>
      <c r="E971" s="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3"/>
      <c r="D972" s="4"/>
      <c r="E972" s="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3"/>
      <c r="D973" s="4"/>
      <c r="E973" s="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3"/>
      <c r="D974" s="4"/>
      <c r="E974" s="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3"/>
      <c r="D975" s="4"/>
      <c r="E975" s="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3"/>
      <c r="D976" s="4"/>
      <c r="E976" s="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3"/>
      <c r="D977" s="4"/>
      <c r="E977" s="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3"/>
      <c r="D978" s="4"/>
      <c r="E978" s="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3"/>
      <c r="D979" s="4"/>
      <c r="E979" s="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3"/>
      <c r="D980" s="4"/>
      <c r="E980" s="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3"/>
      <c r="D981" s="4"/>
      <c r="E981" s="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3"/>
      <c r="D982" s="4"/>
      <c r="E982" s="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3"/>
      <c r="D983" s="4"/>
      <c r="E983" s="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3"/>
      <c r="D984" s="4"/>
      <c r="E984" s="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3"/>
      <c r="D985" s="4"/>
      <c r="E985" s="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3"/>
      <c r="D986" s="4"/>
      <c r="E986" s="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3"/>
      <c r="D987" s="4"/>
      <c r="E987" s="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3"/>
      <c r="D988" s="4"/>
      <c r="E988" s="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3"/>
      <c r="D989" s="4"/>
      <c r="E989" s="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3"/>
      <c r="D990" s="4"/>
      <c r="E990" s="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3"/>
      <c r="D991" s="4"/>
      <c r="E991" s="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3"/>
      <c r="D992" s="4"/>
      <c r="E992" s="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3"/>
      <c r="D993" s="4"/>
      <c r="E993" s="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3"/>
      <c r="D994" s="4"/>
      <c r="E994" s="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3"/>
      <c r="D995" s="4"/>
      <c r="E995" s="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3"/>
      <c r="D996" s="4"/>
      <c r="E996" s="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3"/>
      <c r="D997" s="4"/>
      <c r="E997" s="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3"/>
      <c r="D998" s="4"/>
      <c r="E998" s="5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pageMargins left="0.74803149606299213" right="0.74803149606299213" top="0.98425196850393704" bottom="0.98425196850393704" header="0" footer="0"/>
  <pageSetup paperSize="9" scale="86" orientation="portrait"/>
  <headerFooter>
    <oddHeader>&amp;LE-Eelarvestus OÜ&amp;Cwww.e-eelarvestus.ee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5"/>
  <cols>
    <col min="1" max="1" width="60.28515625" customWidth="1"/>
    <col min="2" max="2" width="8.7109375" customWidth="1"/>
    <col min="3" max="3" width="2" customWidth="1"/>
    <col min="4" max="4" width="3.28515625" customWidth="1"/>
    <col min="5" max="6" width="4" customWidth="1"/>
    <col min="7" max="26" width="8.7109375" customWidth="1"/>
  </cols>
  <sheetData>
    <row r="1" spans="1:10" x14ac:dyDescent="0.25">
      <c r="H1" s="76" t="s">
        <v>25</v>
      </c>
      <c r="I1" s="76" t="s">
        <v>406</v>
      </c>
      <c r="J1" s="76" t="s">
        <v>407</v>
      </c>
    </row>
    <row r="2" spans="1:10" x14ac:dyDescent="0.25">
      <c r="A2" s="76" t="s">
        <v>408</v>
      </c>
      <c r="C2" s="76">
        <v>7</v>
      </c>
      <c r="D2" s="76" t="s">
        <v>409</v>
      </c>
      <c r="E2" s="76">
        <v>0.9</v>
      </c>
      <c r="F2" s="76">
        <v>2.2000000000000002</v>
      </c>
      <c r="G2" s="76">
        <f t="shared" ref="G2:G8" si="0">+E2*F2</f>
        <v>1.9800000000000002</v>
      </c>
      <c r="H2" s="76">
        <f t="shared" ref="H2:H8" si="1">+G2*C2</f>
        <v>13.860000000000001</v>
      </c>
      <c r="I2" s="76">
        <f t="shared" ref="I2:I8" si="2">+(E2+F2*2)*C2</f>
        <v>37.100000000000009</v>
      </c>
      <c r="J2" s="76">
        <f t="shared" ref="J2:J8" si="3">+E2*C2</f>
        <v>6.3</v>
      </c>
    </row>
    <row r="3" spans="1:10" x14ac:dyDescent="0.25">
      <c r="A3" s="76" t="s">
        <v>410</v>
      </c>
      <c r="C3" s="76">
        <v>2</v>
      </c>
      <c r="D3" s="76" t="s">
        <v>409</v>
      </c>
      <c r="E3" s="76">
        <v>0.8</v>
      </c>
      <c r="F3" s="76">
        <v>2.1</v>
      </c>
      <c r="G3" s="76">
        <f t="shared" si="0"/>
        <v>1.6800000000000002</v>
      </c>
      <c r="H3" s="76">
        <f t="shared" si="1"/>
        <v>3.3600000000000003</v>
      </c>
      <c r="I3" s="76">
        <f t="shared" si="2"/>
        <v>10</v>
      </c>
      <c r="J3" s="76">
        <f t="shared" si="3"/>
        <v>1.6</v>
      </c>
    </row>
    <row r="4" spans="1:10" x14ac:dyDescent="0.25">
      <c r="A4" s="76" t="s">
        <v>411</v>
      </c>
      <c r="C4" s="76">
        <v>1</v>
      </c>
      <c r="D4" s="76" t="s">
        <v>409</v>
      </c>
      <c r="E4" s="76">
        <v>1.2</v>
      </c>
      <c r="F4" s="76">
        <v>2.1</v>
      </c>
      <c r="G4" s="76">
        <f t="shared" si="0"/>
        <v>2.52</v>
      </c>
      <c r="H4" s="76">
        <f t="shared" si="1"/>
        <v>2.52</v>
      </c>
      <c r="I4" s="76">
        <f t="shared" si="2"/>
        <v>5.4</v>
      </c>
      <c r="J4" s="76">
        <f t="shared" si="3"/>
        <v>1.2</v>
      </c>
    </row>
    <row r="5" spans="1:10" x14ac:dyDescent="0.25">
      <c r="A5" s="76" t="s">
        <v>412</v>
      </c>
      <c r="C5" s="76">
        <v>1</v>
      </c>
      <c r="D5" s="76" t="s">
        <v>409</v>
      </c>
      <c r="E5" s="76">
        <v>1.2</v>
      </c>
      <c r="F5" s="76">
        <v>1.9</v>
      </c>
      <c r="G5" s="76">
        <f t="shared" si="0"/>
        <v>2.2799999999999998</v>
      </c>
      <c r="H5" s="76">
        <f t="shared" si="1"/>
        <v>2.2799999999999998</v>
      </c>
      <c r="I5" s="76">
        <f t="shared" si="2"/>
        <v>5</v>
      </c>
      <c r="J5" s="76">
        <f t="shared" si="3"/>
        <v>1.2</v>
      </c>
    </row>
    <row r="6" spans="1:10" x14ac:dyDescent="0.25">
      <c r="A6" s="76" t="s">
        <v>413</v>
      </c>
      <c r="C6" s="76">
        <v>1</v>
      </c>
      <c r="D6" s="76" t="s">
        <v>409</v>
      </c>
      <c r="E6" s="76">
        <v>0.8</v>
      </c>
      <c r="F6" s="76">
        <v>1.9</v>
      </c>
      <c r="G6" s="76">
        <f t="shared" si="0"/>
        <v>1.52</v>
      </c>
      <c r="H6" s="76">
        <f t="shared" si="1"/>
        <v>1.52</v>
      </c>
      <c r="I6" s="76">
        <f t="shared" si="2"/>
        <v>4.5999999999999996</v>
      </c>
      <c r="J6" s="76">
        <f t="shared" si="3"/>
        <v>0.8</v>
      </c>
    </row>
    <row r="7" spans="1:10" x14ac:dyDescent="0.25">
      <c r="A7" s="76" t="s">
        <v>414</v>
      </c>
      <c r="C7" s="76">
        <v>1</v>
      </c>
      <c r="D7" s="76" t="s">
        <v>409</v>
      </c>
      <c r="E7" s="76">
        <v>0.8</v>
      </c>
      <c r="F7" s="76">
        <v>2.2000000000000002</v>
      </c>
      <c r="G7" s="76">
        <f t="shared" si="0"/>
        <v>1.7600000000000002</v>
      </c>
      <c r="H7" s="76">
        <f t="shared" si="1"/>
        <v>1.7600000000000002</v>
      </c>
      <c r="I7" s="76">
        <f t="shared" si="2"/>
        <v>5.2</v>
      </c>
      <c r="J7" s="76">
        <f t="shared" si="3"/>
        <v>0.8</v>
      </c>
    </row>
    <row r="8" spans="1:10" x14ac:dyDescent="0.25">
      <c r="A8" s="76" t="s">
        <v>415</v>
      </c>
      <c r="C8" s="76">
        <v>1</v>
      </c>
      <c r="D8" s="76" t="s">
        <v>409</v>
      </c>
      <c r="E8" s="76">
        <v>0.9</v>
      </c>
      <c r="F8" s="76">
        <v>2.2000000000000002</v>
      </c>
      <c r="G8" s="76">
        <f t="shared" si="0"/>
        <v>1.9800000000000002</v>
      </c>
      <c r="H8" s="76">
        <f t="shared" si="1"/>
        <v>1.9800000000000002</v>
      </c>
      <c r="I8" s="76">
        <f t="shared" si="2"/>
        <v>5.3000000000000007</v>
      </c>
      <c r="J8" s="76">
        <f t="shared" si="3"/>
        <v>0.9</v>
      </c>
    </row>
    <row r="10" spans="1:10" x14ac:dyDescent="0.25">
      <c r="A10" s="76" t="s">
        <v>416</v>
      </c>
      <c r="C10" s="76">
        <v>1</v>
      </c>
      <c r="D10" s="76" t="s">
        <v>409</v>
      </c>
      <c r="E10" s="76">
        <v>4</v>
      </c>
      <c r="F10" s="76">
        <v>2.4</v>
      </c>
      <c r="G10" s="76">
        <f t="shared" ref="G10:G12" si="4">+E10*F10</f>
        <v>9.6</v>
      </c>
      <c r="H10" s="76">
        <f t="shared" ref="H10:H12" si="5">+G10*C10</f>
        <v>9.6</v>
      </c>
      <c r="I10" s="76">
        <f t="shared" ref="I10:I12" si="6">+(E10+F10*2)*C10</f>
        <v>8.8000000000000007</v>
      </c>
      <c r="J10" s="76">
        <f t="shared" ref="J10:J12" si="7">+E10*C10</f>
        <v>4</v>
      </c>
    </row>
    <row r="11" spans="1:10" x14ac:dyDescent="0.25">
      <c r="A11" s="76" t="s">
        <v>417</v>
      </c>
      <c r="C11" s="76">
        <v>1</v>
      </c>
      <c r="D11" s="76" t="s">
        <v>409</v>
      </c>
      <c r="E11" s="76">
        <v>1.8</v>
      </c>
      <c r="F11" s="76">
        <v>2.4</v>
      </c>
      <c r="G11" s="76">
        <f t="shared" si="4"/>
        <v>4.32</v>
      </c>
      <c r="H11" s="76">
        <f t="shared" si="5"/>
        <v>4.32</v>
      </c>
      <c r="I11" s="76">
        <f t="shared" si="6"/>
        <v>6.6</v>
      </c>
      <c r="J11" s="76">
        <f t="shared" si="7"/>
        <v>1.8</v>
      </c>
    </row>
    <row r="12" spans="1:10" x14ac:dyDescent="0.25">
      <c r="A12" s="76" t="s">
        <v>418</v>
      </c>
      <c r="C12" s="76">
        <v>1</v>
      </c>
      <c r="D12" s="76" t="s">
        <v>409</v>
      </c>
      <c r="E12" s="76">
        <v>1</v>
      </c>
      <c r="F12" s="76">
        <v>2.1</v>
      </c>
      <c r="G12" s="76">
        <f t="shared" si="4"/>
        <v>2.1</v>
      </c>
      <c r="H12" s="76">
        <f t="shared" si="5"/>
        <v>2.1</v>
      </c>
      <c r="I12" s="76">
        <f t="shared" si="6"/>
        <v>5.2</v>
      </c>
      <c r="J12" s="76">
        <f t="shared" si="7"/>
        <v>1</v>
      </c>
    </row>
    <row r="14" spans="1:10" x14ac:dyDescent="0.25">
      <c r="A14" s="76" t="s">
        <v>419</v>
      </c>
      <c r="C14" s="76">
        <v>1</v>
      </c>
      <c r="D14" s="76" t="s">
        <v>409</v>
      </c>
      <c r="E14" s="76">
        <v>2</v>
      </c>
      <c r="F14" s="76">
        <v>1</v>
      </c>
      <c r="G14" s="76">
        <f t="shared" ref="G14:G26" si="8">+E14*F14</f>
        <v>2</v>
      </c>
      <c r="H14" s="76">
        <f t="shared" ref="H14:H26" si="9">+G14*C14</f>
        <v>2</v>
      </c>
      <c r="I14" s="76">
        <f t="shared" ref="I14:I26" si="10">+(E14+F14*2)*C14</f>
        <v>4</v>
      </c>
      <c r="J14" s="76">
        <f t="shared" ref="J14:J26" si="11">+E14*C14</f>
        <v>2</v>
      </c>
    </row>
    <row r="15" spans="1:10" x14ac:dyDescent="0.25">
      <c r="A15" s="76" t="s">
        <v>420</v>
      </c>
      <c r="C15" s="76">
        <v>1</v>
      </c>
      <c r="D15" s="76" t="s">
        <v>409</v>
      </c>
      <c r="E15" s="76">
        <v>1</v>
      </c>
      <c r="F15" s="76">
        <v>2.4</v>
      </c>
      <c r="G15" s="76">
        <f t="shared" si="8"/>
        <v>2.4</v>
      </c>
      <c r="H15" s="76">
        <f t="shared" si="9"/>
        <v>2.4</v>
      </c>
      <c r="I15" s="76">
        <f t="shared" si="10"/>
        <v>5.8</v>
      </c>
      <c r="J15" s="76">
        <f t="shared" si="11"/>
        <v>1</v>
      </c>
    </row>
    <row r="16" spans="1:10" x14ac:dyDescent="0.25">
      <c r="A16" s="76" t="s">
        <v>421</v>
      </c>
      <c r="C16" s="76">
        <v>1</v>
      </c>
      <c r="D16" s="76" t="s">
        <v>409</v>
      </c>
      <c r="E16" s="76">
        <v>2</v>
      </c>
      <c r="F16" s="76">
        <v>2.4</v>
      </c>
      <c r="G16" s="76">
        <f t="shared" si="8"/>
        <v>4.8</v>
      </c>
      <c r="H16" s="76">
        <f t="shared" si="9"/>
        <v>4.8</v>
      </c>
      <c r="I16" s="76">
        <f t="shared" si="10"/>
        <v>6.8</v>
      </c>
      <c r="J16" s="76">
        <f t="shared" si="11"/>
        <v>2</v>
      </c>
    </row>
    <row r="17" spans="1:10" x14ac:dyDescent="0.25">
      <c r="A17" s="76" t="s">
        <v>422</v>
      </c>
      <c r="C17" s="76">
        <v>1</v>
      </c>
      <c r="D17" s="76" t="s">
        <v>409</v>
      </c>
      <c r="E17" s="76">
        <v>0.8</v>
      </c>
      <c r="F17" s="76">
        <v>2.4</v>
      </c>
      <c r="G17" s="76">
        <f t="shared" si="8"/>
        <v>1.92</v>
      </c>
      <c r="H17" s="76">
        <f t="shared" si="9"/>
        <v>1.92</v>
      </c>
      <c r="I17" s="76">
        <f t="shared" si="10"/>
        <v>5.6</v>
      </c>
      <c r="J17" s="76">
        <f t="shared" si="11"/>
        <v>0.8</v>
      </c>
    </row>
    <row r="18" spans="1:10" x14ac:dyDescent="0.25">
      <c r="A18" s="76" t="s">
        <v>423</v>
      </c>
      <c r="C18" s="76">
        <v>1</v>
      </c>
      <c r="D18" s="76" t="s">
        <v>409</v>
      </c>
      <c r="E18" s="76">
        <v>0.4</v>
      </c>
      <c r="F18" s="76">
        <v>2.4</v>
      </c>
      <c r="G18" s="76">
        <f t="shared" si="8"/>
        <v>0.96</v>
      </c>
      <c r="H18" s="76">
        <f t="shared" si="9"/>
        <v>0.96</v>
      </c>
      <c r="I18" s="76">
        <f t="shared" si="10"/>
        <v>5.2</v>
      </c>
      <c r="J18" s="76">
        <f t="shared" si="11"/>
        <v>0.4</v>
      </c>
    </row>
    <row r="19" spans="1:10" x14ac:dyDescent="0.25">
      <c r="A19" s="76" t="s">
        <v>424</v>
      </c>
      <c r="C19" s="76">
        <v>1</v>
      </c>
      <c r="D19" s="76" t="s">
        <v>409</v>
      </c>
      <c r="E19" s="76">
        <v>1.8</v>
      </c>
      <c r="F19" s="76">
        <v>2.4</v>
      </c>
      <c r="G19" s="76">
        <f t="shared" si="8"/>
        <v>4.32</v>
      </c>
      <c r="H19" s="76">
        <f t="shared" si="9"/>
        <v>4.32</v>
      </c>
      <c r="I19" s="76">
        <f t="shared" si="10"/>
        <v>6.6</v>
      </c>
      <c r="J19" s="76">
        <f t="shared" si="11"/>
        <v>1.8</v>
      </c>
    </row>
    <row r="20" spans="1:10" x14ac:dyDescent="0.25">
      <c r="A20" s="76" t="s">
        <v>425</v>
      </c>
      <c r="C20" s="76">
        <v>2</v>
      </c>
      <c r="D20" s="76" t="s">
        <v>409</v>
      </c>
      <c r="E20" s="76">
        <v>2.9</v>
      </c>
      <c r="F20" s="76">
        <v>2.4</v>
      </c>
      <c r="G20" s="76">
        <f t="shared" si="8"/>
        <v>6.96</v>
      </c>
      <c r="H20" s="76">
        <f t="shared" si="9"/>
        <v>13.92</v>
      </c>
      <c r="I20" s="76">
        <f t="shared" si="10"/>
        <v>15.399999999999999</v>
      </c>
      <c r="J20" s="76">
        <f t="shared" si="11"/>
        <v>5.8</v>
      </c>
    </row>
    <row r="21" spans="1:10" ht="15.75" customHeight="1" x14ac:dyDescent="0.25">
      <c r="A21" s="76" t="s">
        <v>426</v>
      </c>
      <c r="C21" s="76">
        <v>1</v>
      </c>
      <c r="D21" s="76" t="s">
        <v>409</v>
      </c>
      <c r="E21" s="76">
        <v>1.1000000000000001</v>
      </c>
      <c r="F21" s="76">
        <v>2.4</v>
      </c>
      <c r="G21" s="76">
        <f t="shared" si="8"/>
        <v>2.64</v>
      </c>
      <c r="H21" s="76">
        <f t="shared" si="9"/>
        <v>2.64</v>
      </c>
      <c r="I21" s="76">
        <f t="shared" si="10"/>
        <v>5.9</v>
      </c>
      <c r="J21" s="76">
        <f t="shared" si="11"/>
        <v>1.1000000000000001</v>
      </c>
    </row>
    <row r="22" spans="1:10" ht="15.75" customHeight="1" x14ac:dyDescent="0.25">
      <c r="A22" s="76" t="s">
        <v>427</v>
      </c>
      <c r="C22" s="76">
        <v>1</v>
      </c>
      <c r="D22" s="76" t="s">
        <v>409</v>
      </c>
      <c r="E22" s="76">
        <v>1.5</v>
      </c>
      <c r="F22" s="76">
        <v>2.4</v>
      </c>
      <c r="G22" s="76">
        <f t="shared" si="8"/>
        <v>3.5999999999999996</v>
      </c>
      <c r="H22" s="76">
        <f t="shared" si="9"/>
        <v>3.5999999999999996</v>
      </c>
      <c r="I22" s="76">
        <f t="shared" si="10"/>
        <v>6.3</v>
      </c>
      <c r="J22" s="76">
        <f t="shared" si="11"/>
        <v>1.5</v>
      </c>
    </row>
    <row r="23" spans="1:10" ht="15.75" customHeight="1" x14ac:dyDescent="0.25">
      <c r="A23" s="76" t="s">
        <v>428</v>
      </c>
      <c r="C23" s="76">
        <v>1</v>
      </c>
      <c r="D23" s="76" t="s">
        <v>409</v>
      </c>
      <c r="E23" s="76">
        <v>4.9000000000000004</v>
      </c>
      <c r="F23" s="76">
        <v>3</v>
      </c>
      <c r="G23" s="76">
        <f t="shared" si="8"/>
        <v>14.700000000000001</v>
      </c>
      <c r="H23" s="76">
        <f t="shared" si="9"/>
        <v>14.700000000000001</v>
      </c>
      <c r="I23" s="76">
        <f t="shared" si="10"/>
        <v>10.9</v>
      </c>
      <c r="J23" s="76">
        <f t="shared" si="11"/>
        <v>4.9000000000000004</v>
      </c>
    </row>
    <row r="24" spans="1:10" ht="15.75" customHeight="1" x14ac:dyDescent="0.25">
      <c r="A24" s="76" t="s">
        <v>429</v>
      </c>
      <c r="C24" s="76">
        <v>1</v>
      </c>
      <c r="D24" s="76" t="s">
        <v>409</v>
      </c>
      <c r="E24" s="76">
        <v>8.1999999999999993</v>
      </c>
      <c r="F24" s="76">
        <v>3</v>
      </c>
      <c r="G24" s="76">
        <f t="shared" si="8"/>
        <v>24.599999999999998</v>
      </c>
      <c r="H24" s="76">
        <f t="shared" si="9"/>
        <v>24.599999999999998</v>
      </c>
      <c r="I24" s="76">
        <f t="shared" si="10"/>
        <v>14.2</v>
      </c>
      <c r="J24" s="76">
        <f t="shared" si="11"/>
        <v>8.1999999999999993</v>
      </c>
    </row>
    <row r="25" spans="1:10" ht="15.75" customHeight="1" x14ac:dyDescent="0.25">
      <c r="A25" s="76" t="s">
        <v>430</v>
      </c>
      <c r="C25" s="76">
        <v>2</v>
      </c>
      <c r="D25" s="76" t="s">
        <v>409</v>
      </c>
      <c r="E25" s="76">
        <v>0.7</v>
      </c>
      <c r="F25" s="76">
        <v>3</v>
      </c>
      <c r="G25" s="76">
        <f t="shared" si="8"/>
        <v>2.0999999999999996</v>
      </c>
      <c r="H25" s="76">
        <f t="shared" si="9"/>
        <v>4.1999999999999993</v>
      </c>
      <c r="I25" s="76">
        <f t="shared" si="10"/>
        <v>13.4</v>
      </c>
      <c r="J25" s="76">
        <f t="shared" si="11"/>
        <v>1.4</v>
      </c>
    </row>
    <row r="26" spans="1:10" ht="15.75" customHeight="1" x14ac:dyDescent="0.25">
      <c r="A26" s="76" t="s">
        <v>431</v>
      </c>
      <c r="C26" s="76">
        <v>1</v>
      </c>
      <c r="D26" s="76" t="s">
        <v>409</v>
      </c>
      <c r="E26" s="76">
        <v>3.8</v>
      </c>
      <c r="F26" s="76">
        <v>2.1</v>
      </c>
      <c r="G26" s="76">
        <f t="shared" si="8"/>
        <v>7.9799999999999995</v>
      </c>
      <c r="H26" s="76">
        <f t="shared" si="9"/>
        <v>7.9799999999999995</v>
      </c>
      <c r="I26" s="76">
        <f t="shared" si="10"/>
        <v>8</v>
      </c>
      <c r="J26" s="76">
        <f t="shared" si="11"/>
        <v>3.8</v>
      </c>
    </row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Hinnatabel</vt:lpstr>
      <vt:lpstr>avad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Priit</cp:lastModifiedBy>
  <dcterms:created xsi:type="dcterms:W3CDTF">2019-03-18T13:04:27Z</dcterms:created>
  <dcterms:modified xsi:type="dcterms:W3CDTF">2024-05-15T08:11:47Z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{91EA2040-B4A7-4BCF-823F-D59FD3CB9C05}</vt:lpwstr>
  </property>
</Properties>
</file>