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60" yWindow="45" windowWidth="12975" windowHeight="1167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166" i="1" l="1"/>
  <c r="F165" i="1" l="1"/>
  <c r="F164" i="1"/>
  <c r="F163" i="1" l="1"/>
  <c r="F162" i="1"/>
  <c r="F161" i="1" l="1"/>
  <c r="F160" i="1"/>
  <c r="F159" i="1"/>
  <c r="F158" i="1"/>
  <c r="F157" i="1"/>
  <c r="F156" i="1"/>
  <c r="F155" i="1"/>
  <c r="F154" i="1"/>
  <c r="F153" i="1"/>
  <c r="F152" i="1"/>
  <c r="F151" i="1"/>
  <c r="F150" i="1"/>
  <c r="F149" i="1"/>
  <c r="F148" i="1"/>
  <c r="D92" i="1"/>
  <c r="D91" i="1"/>
  <c r="D96" i="1"/>
  <c r="D95" i="1"/>
  <c r="F142" i="1"/>
  <c r="F141" i="1"/>
  <c r="F140" i="1"/>
  <c r="F139" i="1"/>
  <c r="D138" i="1"/>
  <c r="F138" i="1" s="1"/>
  <c r="F137" i="1"/>
  <c r="F136" i="1"/>
  <c r="D115" i="1"/>
  <c r="F115" i="1" s="1"/>
  <c r="D114" i="1"/>
  <c r="F114" i="1" s="1"/>
  <c r="D113" i="1"/>
  <c r="F113" i="1" s="1"/>
  <c r="F119" i="1"/>
  <c r="F118" i="1"/>
  <c r="F117" i="1"/>
  <c r="F116" i="1"/>
  <c r="F134" i="1"/>
  <c r="F133" i="1"/>
  <c r="F132" i="1"/>
  <c r="F131" i="1"/>
  <c r="F130" i="1"/>
  <c r="F129" i="1"/>
  <c r="D128" i="1"/>
  <c r="F128" i="1" s="1"/>
  <c r="D127" i="1"/>
  <c r="F127" i="1" s="1"/>
  <c r="D126" i="1"/>
  <c r="F126" i="1" s="1"/>
  <c r="F111" i="1"/>
  <c r="F110" i="1"/>
  <c r="F109" i="1"/>
  <c r="D79" i="1"/>
  <c r="F79" i="1" s="1"/>
  <c r="D80" i="1"/>
  <c r="F80" i="1" s="1"/>
  <c r="D89" i="1"/>
  <c r="F89" i="1" s="1"/>
  <c r="D88" i="1"/>
  <c r="F88" i="1" s="1"/>
  <c r="D28" i="1"/>
  <c r="D38" i="1"/>
  <c r="F38" i="1" s="1"/>
  <c r="D40" i="1"/>
  <c r="F40" i="1" s="1"/>
  <c r="F87" i="1"/>
  <c r="F86" i="1"/>
  <c r="F85" i="1"/>
  <c r="F84" i="1"/>
  <c r="F83" i="1"/>
  <c r="F82" i="1"/>
  <c r="F81" i="1"/>
  <c r="D72" i="1"/>
  <c r="F72" i="1" s="1"/>
  <c r="D73" i="1"/>
  <c r="F73" i="1" s="1"/>
  <c r="F78" i="1"/>
  <c r="F77" i="1"/>
  <c r="F76" i="1"/>
  <c r="F75" i="1"/>
  <c r="F74" i="1"/>
  <c r="F71" i="1"/>
  <c r="F70" i="1"/>
  <c r="D27" i="1"/>
  <c r="D33" i="1" s="1"/>
  <c r="F33" i="1" s="1"/>
  <c r="D26" i="1"/>
  <c r="D32" i="1" s="1"/>
  <c r="D17" i="1"/>
  <c r="F17" i="1" s="1"/>
  <c r="D16" i="1"/>
  <c r="F16" i="1" s="1"/>
  <c r="F124" i="1"/>
  <c r="F123" i="1"/>
  <c r="F122" i="1"/>
  <c r="F107" i="1"/>
  <c r="F106" i="1"/>
  <c r="F105" i="1"/>
  <c r="F66" i="1"/>
  <c r="F65" i="1"/>
  <c r="F64" i="1"/>
  <c r="F63" i="1"/>
  <c r="F56" i="1"/>
  <c r="D62" i="1"/>
  <c r="D60" i="1" s="1"/>
  <c r="F60" i="1" s="1"/>
  <c r="D31" i="1"/>
  <c r="D30" i="1"/>
  <c r="D29" i="1"/>
  <c r="F29" i="1" s="1"/>
  <c r="F55" i="1"/>
  <c r="F54" i="1"/>
  <c r="F53" i="1"/>
  <c r="F52" i="1"/>
  <c r="F50" i="1"/>
  <c r="F49" i="1"/>
  <c r="F47" i="1"/>
  <c r="F46" i="1"/>
  <c r="F21" i="1"/>
  <c r="F20" i="1"/>
  <c r="F15" i="1"/>
  <c r="F7" i="1"/>
  <c r="F26" i="1" l="1"/>
  <c r="F62" i="1"/>
  <c r="D61" i="1"/>
  <c r="F61" i="1" s="1"/>
  <c r="F43" i="1"/>
  <c r="D35" i="1"/>
  <c r="F32" i="1"/>
  <c r="F31" i="1"/>
  <c r="F30" i="1"/>
  <c r="F28" i="1"/>
  <c r="D39" i="1"/>
  <c r="D42" i="1" s="1"/>
  <c r="D37" i="1"/>
  <c r="F37" i="1" s="1"/>
  <c r="F27" i="1"/>
  <c r="F25" i="1"/>
  <c r="F9" i="1"/>
  <c r="F19" i="1"/>
  <c r="F10" i="1"/>
  <c r="F11" i="1"/>
  <c r="F12" i="1"/>
  <c r="F13" i="1"/>
  <c r="F14" i="1"/>
  <c r="F6" i="1"/>
  <c r="F5" i="1"/>
  <c r="D34" i="1" l="1"/>
  <c r="F42" i="1"/>
  <c r="F35" i="1"/>
  <c r="F34" i="1"/>
  <c r="D41" i="1"/>
  <c r="F39" i="1"/>
  <c r="F41" i="1" l="1"/>
  <c r="F169" i="1" l="1"/>
  <c r="F147" i="1"/>
  <c r="F172" i="1" s="1"/>
  <c r="F173" i="1" s="1"/>
  <c r="F174" i="1" s="1"/>
</calcChain>
</file>

<file path=xl/sharedStrings.xml><?xml version="1.0" encoding="utf-8"?>
<sst xmlns="http://schemas.openxmlformats.org/spreadsheetml/2006/main" count="440" uniqueCount="234">
  <si>
    <t>Kogus</t>
  </si>
  <si>
    <t>Selgitus</t>
  </si>
  <si>
    <t>Kood</t>
  </si>
  <si>
    <t>Summa (ilma KM-ita)</t>
  </si>
  <si>
    <t>obj</t>
  </si>
  <si>
    <t>Kulud kokku</t>
  </si>
  <si>
    <t>Ilma KM-ita</t>
  </si>
  <si>
    <t>KM</t>
  </si>
  <si>
    <t>Koos KM-iga</t>
  </si>
  <si>
    <t>tk</t>
  </si>
  <si>
    <t>ühik</t>
  </si>
  <si>
    <t>Ühiku prognoos hind €</t>
  </si>
  <si>
    <t>Muud tööd ja materjalid</t>
  </si>
  <si>
    <t>34</t>
  </si>
  <si>
    <t>Trepielemendid</t>
  </si>
  <si>
    <t>42</t>
  </si>
  <si>
    <t>44</t>
  </si>
  <si>
    <t>Rõdud ja terassid</t>
  </si>
  <si>
    <t>5</t>
  </si>
  <si>
    <t>Ruumitarindid ja pinnakatted</t>
  </si>
  <si>
    <t>51</t>
  </si>
  <si>
    <t>52</t>
  </si>
  <si>
    <t>53</t>
  </si>
  <si>
    <t>Siseseinte pinnakatted</t>
  </si>
  <si>
    <t>54</t>
  </si>
  <si>
    <t>Lagede pinnakatted</t>
  </si>
  <si>
    <t>56</t>
  </si>
  <si>
    <t>Põrandad ja põrandakatted</t>
  </si>
  <si>
    <t>6</t>
  </si>
  <si>
    <t>61</t>
  </si>
  <si>
    <t>Sisustus ja mööbel</t>
  </si>
  <si>
    <t>76</t>
  </si>
  <si>
    <t>761</t>
  </si>
  <si>
    <r>
      <t>m</t>
    </r>
    <r>
      <rPr>
        <vertAlign val="superscript"/>
        <sz val="11"/>
        <color theme="1"/>
        <rFont val="Calibri"/>
        <family val="2"/>
        <scheme val="minor"/>
      </rPr>
      <t>2</t>
    </r>
  </si>
  <si>
    <t>kmpl</t>
  </si>
  <si>
    <t>II korrusel siseuksed</t>
  </si>
  <si>
    <t>900x2100</t>
  </si>
  <si>
    <t>I korrusel siseuksed</t>
  </si>
  <si>
    <t>800x2100</t>
  </si>
  <si>
    <t>Köögimööbel</t>
  </si>
  <si>
    <t>Keldrikorruse siseseinad</t>
  </si>
  <si>
    <t>Keldrikorruse laed</t>
  </si>
  <si>
    <t>Keldrikorruse põrandad</t>
  </si>
  <si>
    <t>II korrusel</t>
  </si>
  <si>
    <t>I korrusel</t>
  </si>
  <si>
    <t>I korruse põrandad</t>
  </si>
  <si>
    <t>II korruse põrandad</t>
  </si>
  <si>
    <t>Siseuksed puidust</t>
  </si>
  <si>
    <t>Antud tabelid tuleks ehitajal endal kohendada sh. Lisada puuduvaid ridu vastavalt vajadustele. Või teha detailsemaks kui on vajadus</t>
  </si>
  <si>
    <t>Trepid korruste vahel</t>
  </si>
  <si>
    <t>Metall trepp, puidust astmetega. Metallist käsipuu. Väravad üleval ja all laste trepile pääsemise takistamiseks trepile</t>
  </si>
  <si>
    <t>Aknad ja aknalauad</t>
  </si>
  <si>
    <t>Aknalaud 1650 laiusega puhas avale</t>
  </si>
  <si>
    <t>Aknalaud 1500 laiusega puhas avale</t>
  </si>
  <si>
    <t>Aknalaud 1200 laiusega aknale</t>
  </si>
  <si>
    <t>Aknalaud 900 laiusega aknale</t>
  </si>
  <si>
    <t>Sügavam</t>
  </si>
  <si>
    <t>pisike</t>
  </si>
  <si>
    <t>Aknalaud 1000 laiusega aknale</t>
  </si>
  <si>
    <t>OSB plaat</t>
  </si>
  <si>
    <t>Ainult plaadi hind</t>
  </si>
  <si>
    <t>Mineraalvill 100 mm</t>
  </si>
  <si>
    <t>Ainult mineraalvilla hind</t>
  </si>
  <si>
    <t>vaheseinad OSB ja villa paigaldamine</t>
  </si>
  <si>
    <t>Lagedele OSB ja kipsplaadi paigaldamine</t>
  </si>
  <si>
    <t>Kipsplaat</t>
  </si>
  <si>
    <t>I ja keldrikorruse laed,</t>
  </si>
  <si>
    <t>Osb plaat all, osaliselt aerocile liimimine</t>
  </si>
  <si>
    <t>Kipsplaat vannitoas</t>
  </si>
  <si>
    <t>II korruse pennide paksemaks ehitamine</t>
  </si>
  <si>
    <t>Trepipaigaldus, palede viimistlus ehitustööd</t>
  </si>
  <si>
    <t>Abimaterjalid</t>
  </si>
  <si>
    <t>Ainult ehitustööd</t>
  </si>
  <si>
    <t>ülejäänud ehitusmaterjalid</t>
  </si>
  <si>
    <t>Ainult tööd</t>
  </si>
  <si>
    <t>h</t>
  </si>
  <si>
    <t>Ülejäänud vajalikud ehitus ja viimistlusmaterjalid</t>
  </si>
  <si>
    <t>Aknalaudade paigaldustöö</t>
  </si>
  <si>
    <t>Aknalaudade paigaldus abimaterjalid</t>
  </si>
  <si>
    <t>Terassi ehituse abimaterjalid</t>
  </si>
  <si>
    <t>Terass immutatud materjal/pruss</t>
  </si>
  <si>
    <t>Terassi ehitustööd</t>
  </si>
  <si>
    <t>Põhimaterjali hind</t>
  </si>
  <si>
    <t>ülejäänud kinnitus jms. materjalid</t>
  </si>
  <si>
    <t>Puitkarkassil vaheseinad OSB paigalduse töö</t>
  </si>
  <si>
    <t>Puitkarkassil vaheseinad OSB abimaterjalid</t>
  </si>
  <si>
    <t>Seintele kipsplaatide paigaldamine abimaterjalid</t>
  </si>
  <si>
    <t>Seintele kipsplaatide paigaldamine Töö</t>
  </si>
  <si>
    <t>Ühele poolele OSB plaatide paigaldamine, mineraalvill karkassi vahele 100 mm. Vaheseina Karkass ja ühelpoolel OSB paigaldatud. Ainult ehitustööd</t>
  </si>
  <si>
    <t>OSB paigaldamine lakke, töö</t>
  </si>
  <si>
    <t>OSB paigaldamine lakke, abimaterjalid</t>
  </si>
  <si>
    <t>Kipsplaadi paigaldamine lakke, abimaterjalid</t>
  </si>
  <si>
    <t>Kipsplaadi paigaldamine lakke, tööd</t>
  </si>
  <si>
    <t>I ja II ja keldrikorruse laed. Abimaterjalid nagu kruvid jms.</t>
  </si>
  <si>
    <t>Sisustus, invetar, seadmed, tehnosüsteemid</t>
  </si>
  <si>
    <t>Tycroc plaadi ja põrandaküttekontuuride paigaldamine II korrusel. Liim ja plaadid ja põrandaküttetoru olemas</t>
  </si>
  <si>
    <t>Helipidavusega magamisruumide vahel. Ei ole siirdeõhu liikumist</t>
  </si>
  <si>
    <t>WC uks, siirdeõhu piluga</t>
  </si>
  <si>
    <t>850x2100</t>
  </si>
  <si>
    <t>Sise ja välisuksed</t>
  </si>
  <si>
    <t>Vannitoa oma, siirdeõhu piluga</t>
  </si>
  <si>
    <t>Helipidav, magamistoa uks</t>
  </si>
  <si>
    <t>Siseuksed keldris</t>
  </si>
  <si>
    <t>Välisuks 1200x2100</t>
  </si>
  <si>
    <t>Kahelpoolelt avanev, üks laiem, teine kitsam</t>
  </si>
  <si>
    <t>siirdeõhu piluga</t>
  </si>
  <si>
    <t>Ainult abimaterjalid nagu kruvid, vahud, jms.</t>
  </si>
  <si>
    <t>Trepihalli ja peosaali osas kipsplaatide pahteldus, värvimine Ainult ehitustööd</t>
  </si>
  <si>
    <t>Peosaali ja keldrikorruse siseseinad värv</t>
  </si>
  <si>
    <t>Peosaali ja keldrikorruse siseseinad abimaterjalid</t>
  </si>
  <si>
    <t>Ainult värvi hind</t>
  </si>
  <si>
    <t>ainult abimaterjalide hind</t>
  </si>
  <si>
    <t>Dekoratiivkivi</t>
  </si>
  <si>
    <t>Peosaali ja keldrikorruse siseseinad värvimine ja pahteldus ehitustööd</t>
  </si>
  <si>
    <t>Dekoratiivkivi paigaldustöö</t>
  </si>
  <si>
    <t>Ainult dekoratiivkivi hind</t>
  </si>
  <si>
    <t>ainult abimaterjalide hind nagu teibid, pahtel, liimsegu, krohv jms</t>
  </si>
  <si>
    <t>Värvitud lubikrohv ehitustööd</t>
  </si>
  <si>
    <t>Ainult krohvimis ja värvimistööd</t>
  </si>
  <si>
    <t>Ainult värvi hind. Tikkurila K499 Graniitti</t>
  </si>
  <si>
    <t>jm</t>
  </si>
  <si>
    <t>Lagede pahteldus ja värvimine ainult ehitustööd</t>
  </si>
  <si>
    <t>abimaterjalide hind</t>
  </si>
  <si>
    <t>Tehnoruumis ja panipaigas värviparanduste teostamine</t>
  </si>
  <si>
    <t>kruvipeade aukude pahteldus ja ülevärimine ja seinal paranduste teostamine</t>
  </si>
  <si>
    <t>Peosaali ja trepihalli osa Vüülparkett LVT WINPRO050 1008 tamm Cognac</t>
  </si>
  <si>
    <t>Ainult parketi hind</t>
  </si>
  <si>
    <t>Parketi paigaldus, ehitustööd</t>
  </si>
  <si>
    <t>Ainult ehitustööde hind</t>
  </si>
  <si>
    <t>aluskatted, liimid jms.</t>
  </si>
  <si>
    <t>Uste ja palede paigalduste abimaterjalid</t>
  </si>
  <si>
    <t>uste ja palede paigaldustöö</t>
  </si>
  <si>
    <t>Siseuste ja palede paigaldustööd</t>
  </si>
  <si>
    <t>Aknapalede ehitustööd</t>
  </si>
  <si>
    <t>Aknapalede ehitusmaterjalid</t>
  </si>
  <si>
    <t>Keldrikorrusel krohvimine koos hiiretõkkevõrguga. Vannitoas ja köögis töötasapinnaga kokkuviimine</t>
  </si>
  <si>
    <t>45x45 karakssi ehitus ja plaatide OSB paigaldamine, ainult töö. Esikus karkassi ehitust ei ole</t>
  </si>
  <si>
    <t>Sahtide ja esiku katmine OSB plaadiga töö</t>
  </si>
  <si>
    <t>Sahtide ja esiku katmine OSB plaadiga abimaterjalid</t>
  </si>
  <si>
    <t>Kipsplaatide pahteldus ja värvimine, ehitustööd</t>
  </si>
  <si>
    <t>Värv RAL9003</t>
  </si>
  <si>
    <t>Kipsplaatide pahteldus ja värvimine, abimaterjalid</t>
  </si>
  <si>
    <t>Ainult abimaterjalid</t>
  </si>
  <si>
    <t>Aeroc seinte aluspinna ettevalmistus ja värvimine ehitustööd</t>
  </si>
  <si>
    <t>Aeroc seinte aluspinna ettevalmistus ja värvimine abimaterjalid</t>
  </si>
  <si>
    <t>Ainul abimaterjalid</t>
  </si>
  <si>
    <t>Aeroc seintel lubikrohv värvitud ehitustööd</t>
  </si>
  <si>
    <t>Aeroc seintel lubikrohv värvitud abimaterjal</t>
  </si>
  <si>
    <t>Aeroc seintele dekoratiivtellis Florence ehitustööd</t>
  </si>
  <si>
    <t>Aeroc seintele dekoratiivtellis Florence abimaterjalid</t>
  </si>
  <si>
    <t>Dekoratiivtellis Florence</t>
  </si>
  <si>
    <t>Ainult tellise hind</t>
  </si>
  <si>
    <t>ainult ehitustööd</t>
  </si>
  <si>
    <t>Aeroc seinte aluspinna ettevalmistus ja tapeetimine abimaterjalid</t>
  </si>
  <si>
    <t>hindade juures on eraldatud viimistlus- või põhimaterjali hind (värv, plaat, kivi) ja ehitustööd ja täiendavad abimaterjalid. Ehitustöödest tuleb eraldi arvestada ka abimaterjalid, mis on vajalik antud viimistlus- või põhimaterjalide paigaldamiseks. Eesmärk on tegelikult ehitustööde käigus valida lõplikud viimistlusmaterjalid (Plaadid, kivid, tapeedi, värvid jms.) ja siis teha antud tabelis tulenevalt tegelikule hinnale korrekturid ja arvestada tegelikult valitud materjalide hinnaga. materjalide esialgse hinna määramisel arvestada näitematerjaliga sisekujundusprojektist või üldlevinud hindadele vastavalt kogemusele. hinda tuleb arvestada kõik tööd, mis on vajalik täielikult valmis lõpptulemuseni jõudmiseks. Viimistlustööde hulka tuleba rvestada ka nurkade, palede, valgustite avade jms. viimistlemine, hüdroisolatsiooni jms. aluspinna ettevalmistustööd. materjali kadu arvestada hinda</t>
  </si>
  <si>
    <t>Aeroc seinte aluspinna ettevalmistus ja tapeetimine ehitustööd</t>
  </si>
  <si>
    <t>Ainult abimaterjalide hind</t>
  </si>
  <si>
    <t>Fototapeet CHALK Ombre Version 1 014269</t>
  </si>
  <si>
    <t>Ainult tapeedi hind</t>
  </si>
  <si>
    <t>Seinte plaatimine niiskes ruumis, ehitustööd</t>
  </si>
  <si>
    <t>Kipsplaatide aluspinna ettevalmistus plaatimiseks niisketes ruumides, ehitustööd</t>
  </si>
  <si>
    <t>Kipsplaatide aluspinna ettevalmistus plaatimiseks niisketes ruumides, abimaterjalid</t>
  </si>
  <si>
    <t>Aeroc aluspinna ettevalmistus +plaatimiseks niisketes ruumides abimaterjalid</t>
  </si>
  <si>
    <t>Aeroc aluspinna ettevalmistus+ plaatimiseks niisketes ruumides ehitustööd</t>
  </si>
  <si>
    <t>Ainult plaatimistöö</t>
  </si>
  <si>
    <t>Seinte plaat niisketes ruumides Gardenia Burligton Graphite</t>
  </si>
  <si>
    <t>Värv Tikkurila Y500 Takorauta</t>
  </si>
  <si>
    <t>I korruse kipslae pahteldus ja värvmine ehitustööd</t>
  </si>
  <si>
    <t>I korruse kipslae värv</t>
  </si>
  <si>
    <t>I korruse kipslae pahtelduse ja värvimise abimaterjalid</t>
  </si>
  <si>
    <t>Peosaali ja trepihalli kipslae pahteldus ja värvmine ehitustööd</t>
  </si>
  <si>
    <t>Peosaali ja trepihalli kipslae värv</t>
  </si>
  <si>
    <t>Peosaali ja trepihalli kipslae pahtelduse ja värvimise abimaterjalid</t>
  </si>
  <si>
    <t>ainult ehitustööde hind</t>
  </si>
  <si>
    <t>Ainult plaati hind</t>
  </si>
  <si>
    <t>Põranda plaat esikus ja köögis abimaterjalid</t>
  </si>
  <si>
    <t>Põranda plaatimine esikus ja köögis, ehitustööd</t>
  </si>
  <si>
    <t>Põranda plaat esikus ja köögis Gigacer Concrete Graphite</t>
  </si>
  <si>
    <t>Põranda ettevalmistus plaatimiseks vannitoas, ehitustööd</t>
  </si>
  <si>
    <t>Põranda ettevalmistus ja plkaatimine vannitoas abimaterjalid</t>
  </si>
  <si>
    <t>Plaatimine, ehitustöö</t>
  </si>
  <si>
    <t>Parketi paigaldus I korrusel</t>
  </si>
  <si>
    <t>Parketi paigalduse abimaterjalid</t>
  </si>
  <si>
    <t>Parketi hind HF Dream 1-l tamm Savanna õli, HF141EKSFOSA1</t>
  </si>
  <si>
    <t>Laudis</t>
  </si>
  <si>
    <t>Värv Tikkurila M442 Vuono</t>
  </si>
  <si>
    <t>Värv Tikkurila N494 Netfriitti</t>
  </si>
  <si>
    <t>Värv Tikkurila M497 Tuhka</t>
  </si>
  <si>
    <t>II korruse laed</t>
  </si>
  <si>
    <t>II korruse kipslae pahteldus ja värvmine ehitustööd</t>
  </si>
  <si>
    <t>II korruse kipslae värv</t>
  </si>
  <si>
    <t>II korruse kipslae pahtelduse ja värvimise abimaterjalid</t>
  </si>
  <si>
    <t>II korruse laudisega lagi abimaterjalid</t>
  </si>
  <si>
    <t>II korruse laudisega lagi laudis</t>
  </si>
  <si>
    <t>Laudis, värv, lakk jms</t>
  </si>
  <si>
    <t>II korruse laudisega lae ehitustööd</t>
  </si>
  <si>
    <t>Ainult laudise hind</t>
  </si>
  <si>
    <t>ainult värvi hind</t>
  </si>
  <si>
    <t>Parketi hind Parkett Tamm, Grand Canyon, 1-lip,faasitud, harjatud, naturaalõli 1.1 5906737961353</t>
  </si>
  <si>
    <t>Keraamiline plaat II korruse WC</t>
  </si>
  <si>
    <t>Parketi paigaldus II korrusel Ehitustööd</t>
  </si>
  <si>
    <t>Põranda ettevalmistus plaatimiseks Iik WC, ehitustööd</t>
  </si>
  <si>
    <t>Põranda ettevalmistus ja plaatimine Iik WC abimaterjalid</t>
  </si>
  <si>
    <t>Lubikrohv, värvitud ehitustööd</t>
  </si>
  <si>
    <t>sh krohvi materjalide hind</t>
  </si>
  <si>
    <t>Ainutl ehitustööde hind</t>
  </si>
  <si>
    <t>ainult laudise hind</t>
  </si>
  <si>
    <t>laudise paigalduse ehitustööd</t>
  </si>
  <si>
    <t>Laudise paigaldause abimaterjalid</t>
  </si>
  <si>
    <t>WC pott SK3</t>
  </si>
  <si>
    <t>Dussiseinad SK4</t>
  </si>
  <si>
    <t>SK5 vannitoa valamu koos valamukausiga</t>
  </si>
  <si>
    <t>Valamu SK6</t>
  </si>
  <si>
    <t>WC pott SK7</t>
  </si>
  <si>
    <t>Sanitaartehnika paigaldustööd</t>
  </si>
  <si>
    <t>Sanitaartehnika abimaterjalid</t>
  </si>
  <si>
    <t>kokkulükatavad, ainult klaasisente hind</t>
  </si>
  <si>
    <t>ainult sanitaartehnika hind</t>
  </si>
  <si>
    <t>ainult paigaldustööd</t>
  </si>
  <si>
    <t>Magamistoa garderoobikapp M32</t>
  </si>
  <si>
    <t>Riiul ja peegel M11</t>
  </si>
  <si>
    <t>Riiul M10</t>
  </si>
  <si>
    <t>Hind koos paigaldusega</t>
  </si>
  <si>
    <t>Garderoob M9</t>
  </si>
  <si>
    <t>Tv alune kapp M26</t>
  </si>
  <si>
    <t>Garderoobi kapp M12</t>
  </si>
  <si>
    <t>Kooskõlastatult tellijaga võib kõiki materjale ja tooteid asendada samaväärsetega. Töömahtude loetelu ei vabasta Pakkujat ehitusobjekti läbitöötamisest ja ei ole aluseks ehitustöö käigus tekkivate pretensioonide esitamisel. Kõik tööd ja materjalid, mida pole kajastatud töödemahtude loendis, kuid on vajalikud ehitustööde korrektseks teostamiseks ja soovitud lõppeesmärgi saavutamiseks, tuleb arvestada lisaks. Kõikidel töödel üksikult ja ka koos tuleb arvestada kõiki konkreetse töö tegemiseks vajalikke otseseid ja kaudseid töid ja materjale. Ehitusmahud on hinnangulised. Töövõtja kohustus on kontrollida ehitusmahtusid, ehituspakkumine teha ehitustöövõtja poolt arvutatud mahtude alusel.</t>
  </si>
  <si>
    <t>Soojuspump koos välisosa ja paigaldusega II korrusele</t>
  </si>
  <si>
    <t>Soojuspump koos välisosa ja paigaldusega master bedroom</t>
  </si>
  <si>
    <t>Daikin FTXM50R/RXM50R</t>
  </si>
  <si>
    <t>Daikin FTXM20R/RXM20R</t>
  </si>
  <si>
    <t>Ventilatsiooni plafoonid</t>
  </si>
  <si>
    <t>Elektripistikud, lülitid, katted jms</t>
  </si>
  <si>
    <t>Valgustid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</si>
</sst>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name val="Calibri"/>
      <family val="2"/>
      <scheme val="minor"/>
    </font>
    <font>
      <vertAlign val="superscript"/>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0" fillId="0" borderId="0" xfId="0" applyNumberFormat="1" applyAlignment="1">
      <alignment wrapText="1"/>
    </xf>
    <xf numFmtId="0" fontId="0" fillId="0" borderId="0" xfId="0" applyNumberFormat="1" applyBorder="1" applyAlignment="1">
      <alignment wrapText="1"/>
    </xf>
    <xf numFmtId="0" fontId="0" fillId="0" borderId="0" xfId="0" applyNumberFormat="1" applyFill="1" applyBorder="1" applyAlignment="1">
      <alignment wrapText="1"/>
    </xf>
    <xf numFmtId="1" fontId="0" fillId="0" borderId="1" xfId="0" applyNumberFormat="1" applyBorder="1" applyAlignment="1">
      <alignment horizontal="left" wrapText="1"/>
    </xf>
    <xf numFmtId="1" fontId="0" fillId="0" borderId="1" xfId="0" applyNumberFormat="1" applyFill="1" applyBorder="1" applyAlignment="1">
      <alignment horizontal="left" wrapText="1"/>
    </xf>
    <xf numFmtId="49" fontId="0" fillId="0" borderId="1" xfId="0" applyNumberFormat="1" applyBorder="1" applyAlignment="1">
      <alignment horizontal="left" wrapText="1"/>
    </xf>
    <xf numFmtId="49" fontId="0" fillId="3" borderId="1" xfId="0" applyNumberFormat="1" applyFill="1" applyBorder="1" applyAlignment="1">
      <alignment horizontal="left" wrapText="1"/>
    </xf>
    <xf numFmtId="49" fontId="1" fillId="2" borderId="1" xfId="0" applyNumberFormat="1" applyFont="1" applyFill="1" applyBorder="1" applyAlignment="1">
      <alignment horizontal="left" wrapText="1"/>
    </xf>
    <xf numFmtId="1" fontId="0" fillId="3" borderId="1" xfId="0" applyNumberFormat="1" applyFill="1" applyBorder="1" applyAlignment="1">
      <alignment horizontal="left" wrapText="1"/>
    </xf>
    <xf numFmtId="2" fontId="0" fillId="0" borderId="1" xfId="0" applyNumberFormat="1" applyBorder="1" applyAlignment="1">
      <alignment horizontal="left" wrapText="1"/>
    </xf>
    <xf numFmtId="2" fontId="1" fillId="2" borderId="1" xfId="0" applyNumberFormat="1" applyFont="1" applyFill="1" applyBorder="1" applyAlignment="1">
      <alignment horizontal="left" wrapText="1"/>
    </xf>
    <xf numFmtId="0" fontId="0" fillId="0" borderId="1" xfId="0" applyNumberFormat="1" applyBorder="1" applyAlignment="1">
      <alignment horizontal="left" wrapText="1"/>
    </xf>
    <xf numFmtId="2" fontId="0" fillId="3" borderId="1" xfId="0" applyNumberFormat="1" applyFill="1" applyBorder="1" applyAlignment="1">
      <alignment horizontal="left" wrapText="1"/>
    </xf>
    <xf numFmtId="49" fontId="0" fillId="0" borderId="1" xfId="0" applyNumberFormat="1" applyFill="1" applyBorder="1" applyAlignment="1">
      <alignment horizontal="left" wrapText="1"/>
    </xf>
    <xf numFmtId="0" fontId="0" fillId="0" borderId="0" xfId="0" applyNumberFormat="1" applyFill="1" applyAlignment="1">
      <alignment wrapText="1"/>
    </xf>
    <xf numFmtId="2" fontId="0" fillId="0" borderId="1" xfId="0" applyNumberFormat="1" applyFill="1" applyBorder="1" applyAlignment="1">
      <alignment horizontal="left" wrapText="1"/>
    </xf>
    <xf numFmtId="2" fontId="1" fillId="2" borderId="5" xfId="0" applyNumberFormat="1" applyFont="1" applyFill="1" applyBorder="1" applyAlignment="1">
      <alignment horizontal="left" wrapText="1"/>
    </xf>
    <xf numFmtId="2" fontId="0" fillId="3" borderId="1" xfId="0" applyNumberFormat="1" applyFill="1" applyBorder="1" applyAlignment="1">
      <alignment horizontal="left" wrapText="1"/>
    </xf>
    <xf numFmtId="2" fontId="0" fillId="0" borderId="0" xfId="0" applyNumberFormat="1" applyBorder="1" applyAlignment="1">
      <alignment wrapText="1"/>
    </xf>
    <xf numFmtId="2" fontId="0" fillId="0" borderId="0" xfId="0" applyNumberFormat="1" applyFill="1" applyBorder="1" applyAlignment="1">
      <alignment wrapText="1"/>
    </xf>
    <xf numFmtId="2" fontId="0" fillId="0" borderId="0" xfId="0" applyNumberFormat="1" applyAlignment="1">
      <alignment wrapText="1"/>
    </xf>
    <xf numFmtId="0" fontId="0" fillId="0" borderId="1" xfId="0" applyNumberFormat="1" applyBorder="1" applyAlignment="1">
      <alignment wrapText="1"/>
    </xf>
    <xf numFmtId="2" fontId="0" fillId="0" borderId="1" xfId="0" applyNumberFormat="1" applyBorder="1" applyAlignment="1">
      <alignment wrapText="1"/>
    </xf>
    <xf numFmtId="2" fontId="3" fillId="0" borderId="1" xfId="0" applyNumberFormat="1" applyFont="1" applyBorder="1" applyAlignment="1">
      <alignment horizontal="left" wrapText="1"/>
    </xf>
    <xf numFmtId="2" fontId="1" fillId="0" borderId="1" xfId="0" applyNumberFormat="1" applyFont="1" applyBorder="1" applyAlignment="1">
      <alignment horizontal="left" wrapText="1"/>
    </xf>
    <xf numFmtId="2" fontId="0" fillId="3" borderId="1" xfId="0" applyNumberFormat="1" applyFill="1" applyBorder="1" applyAlignment="1">
      <alignment horizontal="left" wrapText="1"/>
    </xf>
    <xf numFmtId="0" fontId="0" fillId="0" borderId="6" xfId="0" applyNumberFormat="1" applyBorder="1" applyAlignment="1">
      <alignment horizontal="center" wrapText="1"/>
    </xf>
    <xf numFmtId="0" fontId="0" fillId="0" borderId="0" xfId="0" applyNumberFormat="1" applyBorder="1" applyAlignment="1">
      <alignment horizontal="center" wrapText="1"/>
    </xf>
    <xf numFmtId="0" fontId="0" fillId="0" borderId="0" xfId="0" applyNumberFormat="1" applyAlignment="1">
      <alignment horizontal="center" wrapText="1"/>
    </xf>
    <xf numFmtId="2" fontId="0" fillId="0" borderId="2" xfId="0" applyNumberFormat="1" applyBorder="1" applyAlignment="1">
      <alignment horizontal="left" wrapText="1"/>
    </xf>
    <xf numFmtId="2" fontId="0" fillId="0" borderId="4" xfId="0" applyNumberFormat="1" applyBorder="1" applyAlignment="1">
      <alignment horizontal="left" wrapText="1"/>
    </xf>
    <xf numFmtId="1" fontId="0" fillId="3" borderId="2" xfId="0" applyNumberFormat="1" applyFill="1" applyBorder="1" applyAlignment="1">
      <alignment horizontal="left" wrapText="1"/>
    </xf>
    <xf numFmtId="1" fontId="0" fillId="3" borderId="3" xfId="0" applyNumberFormat="1" applyFill="1" applyBorder="1" applyAlignment="1">
      <alignment horizontal="left" wrapText="1"/>
    </xf>
    <xf numFmtId="2" fontId="0" fillId="0" borderId="2" xfId="0" applyNumberFormat="1" applyFill="1" applyBorder="1" applyAlignment="1">
      <alignment horizontal="left" wrapText="1"/>
    </xf>
    <xf numFmtId="2" fontId="0" fillId="0" borderId="4" xfId="0" applyNumberFormat="1" applyFill="1" applyBorder="1" applyAlignment="1">
      <alignment horizontal="left" wrapText="1"/>
    </xf>
    <xf numFmtId="0" fontId="0" fillId="0" borderId="2" xfId="0" applyNumberFormat="1" applyFill="1" applyBorder="1" applyAlignment="1">
      <alignment horizontal="center" wrapText="1"/>
    </xf>
    <xf numFmtId="0" fontId="0" fillId="0" borderId="3" xfId="0" applyNumberFormat="1" applyFill="1" applyBorder="1" applyAlignment="1">
      <alignment horizontal="center" wrapText="1"/>
    </xf>
    <xf numFmtId="0" fontId="0" fillId="0" borderId="4" xfId="0" applyNumberForma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0"/>
  <sheetViews>
    <sheetView tabSelected="1" zoomScale="85" zoomScaleNormal="85" workbookViewId="0">
      <pane xSplit="7" ySplit="1" topLeftCell="H152" activePane="bottomRight" state="frozen"/>
      <selection pane="topRight" activeCell="J1" sqref="J1"/>
      <selection pane="bottomLeft" activeCell="A2" sqref="A2"/>
      <selection pane="bottomRight" activeCell="F166" sqref="B166:F166"/>
    </sheetView>
  </sheetViews>
  <sheetFormatPr defaultColWidth="8.85546875" defaultRowHeight="15" x14ac:dyDescent="0.25"/>
  <cols>
    <col min="1" max="1" width="5.5703125" style="1" customWidth="1"/>
    <col min="2" max="2" width="25.5703125" style="1" bestFit="1" customWidth="1"/>
    <col min="3" max="3" width="5.7109375" style="1" bestFit="1" customWidth="1"/>
    <col min="4" max="4" width="8.140625" style="21" customWidth="1"/>
    <col min="5" max="5" width="8.42578125" style="21" customWidth="1"/>
    <col min="6" max="6" width="15.5703125" style="21" customWidth="1"/>
    <col min="7" max="7" width="37" style="1" customWidth="1"/>
    <col min="8" max="9" width="8.85546875" style="1"/>
    <col min="10" max="10" width="17" style="1" customWidth="1"/>
    <col min="11" max="16384" width="8.85546875" style="1"/>
  </cols>
  <sheetData>
    <row r="1" spans="1:12" ht="60" customHeight="1" x14ac:dyDescent="0.25">
      <c r="A1" s="12" t="s">
        <v>2</v>
      </c>
      <c r="B1" s="10"/>
      <c r="C1" s="10" t="s">
        <v>10</v>
      </c>
      <c r="D1" s="10" t="s">
        <v>0</v>
      </c>
      <c r="E1" s="10" t="s">
        <v>11</v>
      </c>
      <c r="F1" s="10" t="s">
        <v>3</v>
      </c>
      <c r="G1" s="10" t="s">
        <v>1</v>
      </c>
      <c r="J1" s="29"/>
      <c r="K1" s="29"/>
      <c r="L1" s="29"/>
    </row>
    <row r="2" spans="1:12" ht="132" customHeight="1" x14ac:dyDescent="0.25">
      <c r="A2" s="36" t="s">
        <v>154</v>
      </c>
      <c r="B2" s="37"/>
      <c r="C2" s="37"/>
      <c r="D2" s="37"/>
      <c r="E2" s="37"/>
      <c r="F2" s="37"/>
      <c r="G2" s="38"/>
    </row>
    <row r="3" spans="1:12" s="15" customFormat="1" ht="31.5" customHeight="1" x14ac:dyDescent="0.25">
      <c r="A3" s="36" t="s">
        <v>48</v>
      </c>
      <c r="B3" s="37"/>
      <c r="C3" s="37"/>
      <c r="D3" s="37"/>
      <c r="E3" s="37"/>
      <c r="F3" s="37"/>
      <c r="G3" s="38"/>
    </row>
    <row r="4" spans="1:12" x14ac:dyDescent="0.25">
      <c r="A4" s="8" t="s">
        <v>13</v>
      </c>
      <c r="B4" s="11" t="s">
        <v>14</v>
      </c>
      <c r="C4" s="11"/>
      <c r="D4" s="11"/>
      <c r="E4" s="11"/>
      <c r="F4" s="11"/>
      <c r="G4" s="17"/>
    </row>
    <row r="5" spans="1:12" ht="60" x14ac:dyDescent="0.25">
      <c r="A5" s="6"/>
      <c r="B5" s="10" t="s">
        <v>49</v>
      </c>
      <c r="C5" s="10" t="s">
        <v>9</v>
      </c>
      <c r="D5" s="10">
        <v>2</v>
      </c>
      <c r="E5" s="10">
        <v>0</v>
      </c>
      <c r="F5" s="10">
        <f>E5*D5</f>
        <v>0</v>
      </c>
      <c r="G5" s="10" t="s">
        <v>50</v>
      </c>
    </row>
    <row r="6" spans="1:12" ht="30" x14ac:dyDescent="0.25">
      <c r="A6" s="6"/>
      <c r="B6" s="4" t="s">
        <v>70</v>
      </c>
      <c r="C6" s="10" t="s">
        <v>9</v>
      </c>
      <c r="D6" s="10">
        <v>2</v>
      </c>
      <c r="E6" s="10">
        <v>0</v>
      </c>
      <c r="F6" s="10">
        <f>E6*D6</f>
        <v>0</v>
      </c>
      <c r="G6" s="4" t="s">
        <v>74</v>
      </c>
    </row>
    <row r="7" spans="1:12" ht="33.75" customHeight="1" x14ac:dyDescent="0.25">
      <c r="A7" s="6"/>
      <c r="B7" s="4" t="s">
        <v>73</v>
      </c>
      <c r="C7" s="10" t="s">
        <v>9</v>
      </c>
      <c r="D7" s="10">
        <v>2</v>
      </c>
      <c r="E7" s="10">
        <v>0</v>
      </c>
      <c r="F7" s="10">
        <f>E7*D7</f>
        <v>0</v>
      </c>
      <c r="G7" s="4" t="s">
        <v>76</v>
      </c>
    </row>
    <row r="8" spans="1:12" x14ac:dyDescent="0.25">
      <c r="A8" s="8" t="s">
        <v>15</v>
      </c>
      <c r="B8" s="11" t="s">
        <v>51</v>
      </c>
      <c r="C8" s="11"/>
      <c r="D8" s="11"/>
      <c r="E8" s="11"/>
      <c r="F8" s="11"/>
      <c r="G8" s="11"/>
    </row>
    <row r="9" spans="1:12" ht="30" x14ac:dyDescent="0.25">
      <c r="A9" s="6"/>
      <c r="B9" s="10" t="s">
        <v>52</v>
      </c>
      <c r="C9" s="10" t="s">
        <v>9</v>
      </c>
      <c r="D9" s="10">
        <v>2</v>
      </c>
      <c r="E9" s="10">
        <v>0</v>
      </c>
      <c r="F9" s="10">
        <f>E9*D9</f>
        <v>0</v>
      </c>
      <c r="G9" s="10" t="s">
        <v>56</v>
      </c>
    </row>
    <row r="10" spans="1:12" ht="30" x14ac:dyDescent="0.25">
      <c r="A10" s="6"/>
      <c r="B10" s="10" t="s">
        <v>53</v>
      </c>
      <c r="C10" s="10" t="s">
        <v>9</v>
      </c>
      <c r="D10" s="10">
        <v>7</v>
      </c>
      <c r="E10" s="10">
        <v>0</v>
      </c>
      <c r="F10" s="10">
        <f t="shared" ref="F10:F15" si="0">E10*D10</f>
        <v>0</v>
      </c>
      <c r="G10" s="10" t="s">
        <v>56</v>
      </c>
    </row>
    <row r="11" spans="1:12" ht="30" x14ac:dyDescent="0.25">
      <c r="A11" s="6"/>
      <c r="B11" s="10" t="s">
        <v>54</v>
      </c>
      <c r="C11" s="10" t="s">
        <v>9</v>
      </c>
      <c r="D11" s="10">
        <v>2</v>
      </c>
      <c r="E11" s="10">
        <v>0</v>
      </c>
      <c r="F11" s="10">
        <f t="shared" si="0"/>
        <v>0</v>
      </c>
      <c r="G11" s="10" t="s">
        <v>56</v>
      </c>
    </row>
    <row r="12" spans="1:12" ht="30" x14ac:dyDescent="0.25">
      <c r="A12" s="6"/>
      <c r="B12" s="10" t="s">
        <v>55</v>
      </c>
      <c r="C12" s="10" t="s">
        <v>9</v>
      </c>
      <c r="D12" s="10">
        <v>2</v>
      </c>
      <c r="E12" s="10">
        <v>0</v>
      </c>
      <c r="F12" s="10">
        <f t="shared" si="0"/>
        <v>0</v>
      </c>
      <c r="G12" s="10" t="s">
        <v>57</v>
      </c>
    </row>
    <row r="13" spans="1:12" ht="30" x14ac:dyDescent="0.25">
      <c r="A13" s="6"/>
      <c r="B13" s="10" t="s">
        <v>58</v>
      </c>
      <c r="C13" s="10" t="s">
        <v>9</v>
      </c>
      <c r="D13" s="10">
        <v>2</v>
      </c>
      <c r="E13" s="10">
        <v>0</v>
      </c>
      <c r="F13" s="10">
        <f t="shared" si="0"/>
        <v>0</v>
      </c>
      <c r="G13" s="10" t="s">
        <v>57</v>
      </c>
    </row>
    <row r="14" spans="1:12" ht="48" customHeight="1" x14ac:dyDescent="0.25">
      <c r="A14" s="6"/>
      <c r="B14" s="10" t="s">
        <v>78</v>
      </c>
      <c r="C14" s="10" t="s">
        <v>9</v>
      </c>
      <c r="D14" s="10">
        <v>15</v>
      </c>
      <c r="E14" s="10">
        <v>0</v>
      </c>
      <c r="F14" s="10">
        <f t="shared" si="0"/>
        <v>0</v>
      </c>
      <c r="G14" s="10"/>
    </row>
    <row r="15" spans="1:12" ht="48" customHeight="1" x14ac:dyDescent="0.25">
      <c r="A15" s="6"/>
      <c r="B15" s="10" t="s">
        <v>77</v>
      </c>
      <c r="C15" s="10" t="s">
        <v>9</v>
      </c>
      <c r="D15" s="10">
        <v>15</v>
      </c>
      <c r="E15" s="10">
        <v>0</v>
      </c>
      <c r="F15" s="10">
        <f t="shared" si="0"/>
        <v>0</v>
      </c>
      <c r="G15" s="10" t="s">
        <v>74</v>
      </c>
    </row>
    <row r="16" spans="1:12" ht="48" customHeight="1" x14ac:dyDescent="0.25">
      <c r="A16" s="6"/>
      <c r="B16" s="10" t="s">
        <v>133</v>
      </c>
      <c r="C16" s="10" t="s">
        <v>120</v>
      </c>
      <c r="D16" s="10">
        <f>15.32+61.8+30</f>
        <v>107.12</v>
      </c>
      <c r="E16" s="10">
        <v>0</v>
      </c>
      <c r="F16" s="10">
        <f t="shared" ref="F16:F17" si="1">E16*D16</f>
        <v>0</v>
      </c>
      <c r="G16" s="10" t="s">
        <v>135</v>
      </c>
    </row>
    <row r="17" spans="1:7" ht="48" customHeight="1" x14ac:dyDescent="0.25">
      <c r="A17" s="6"/>
      <c r="B17" s="10" t="s">
        <v>134</v>
      </c>
      <c r="C17" s="10" t="s">
        <v>120</v>
      </c>
      <c r="D17" s="10">
        <f>15.32+61.8+30</f>
        <v>107.12</v>
      </c>
      <c r="E17" s="10">
        <v>0</v>
      </c>
      <c r="F17" s="10">
        <f t="shared" si="1"/>
        <v>0</v>
      </c>
      <c r="G17" s="10"/>
    </row>
    <row r="18" spans="1:7" x14ac:dyDescent="0.25">
      <c r="A18" s="8" t="s">
        <v>16</v>
      </c>
      <c r="B18" s="11" t="s">
        <v>17</v>
      </c>
      <c r="C18" s="11"/>
      <c r="D18" s="11"/>
      <c r="E18" s="11"/>
      <c r="F18" s="11"/>
      <c r="G18" s="11"/>
    </row>
    <row r="19" spans="1:7" ht="29.25" customHeight="1" x14ac:dyDescent="0.25">
      <c r="A19" s="6"/>
      <c r="B19" s="10" t="s">
        <v>80</v>
      </c>
      <c r="C19" s="10" t="s">
        <v>33</v>
      </c>
      <c r="D19" s="10">
        <v>16</v>
      </c>
      <c r="E19" s="10">
        <v>0</v>
      </c>
      <c r="F19" s="10">
        <f>E19*D19</f>
        <v>0</v>
      </c>
      <c r="G19" s="10" t="s">
        <v>82</v>
      </c>
    </row>
    <row r="20" spans="1:7" ht="30" x14ac:dyDescent="0.25">
      <c r="A20" s="6"/>
      <c r="B20" s="10" t="s">
        <v>79</v>
      </c>
      <c r="C20" s="10" t="s">
        <v>33</v>
      </c>
      <c r="D20" s="10">
        <v>16</v>
      </c>
      <c r="E20" s="10">
        <v>0</v>
      </c>
      <c r="F20" s="10">
        <f>E20*D20</f>
        <v>0</v>
      </c>
      <c r="G20" s="10" t="s">
        <v>83</v>
      </c>
    </row>
    <row r="21" spans="1:7" ht="17.25" x14ac:dyDescent="0.25">
      <c r="A21" s="6"/>
      <c r="B21" s="10" t="s">
        <v>81</v>
      </c>
      <c r="C21" s="10" t="s">
        <v>33</v>
      </c>
      <c r="D21" s="10">
        <v>16</v>
      </c>
      <c r="E21" s="10">
        <v>0</v>
      </c>
      <c r="F21" s="10">
        <f>E21*D21</f>
        <v>0</v>
      </c>
      <c r="G21" s="10" t="s">
        <v>72</v>
      </c>
    </row>
    <row r="22" spans="1:7" x14ac:dyDescent="0.25">
      <c r="A22" s="6"/>
      <c r="B22" s="10"/>
      <c r="C22" s="10"/>
      <c r="D22" s="10"/>
      <c r="E22" s="10"/>
      <c r="F22" s="10"/>
      <c r="G22" s="10"/>
    </row>
    <row r="23" spans="1:7" ht="14.25" customHeight="1" x14ac:dyDescent="0.25">
      <c r="A23" s="7" t="s">
        <v>18</v>
      </c>
      <c r="B23" s="26" t="s">
        <v>19</v>
      </c>
      <c r="C23" s="26"/>
      <c r="D23" s="26"/>
      <c r="E23" s="26"/>
      <c r="F23" s="18"/>
      <c r="G23" s="13"/>
    </row>
    <row r="24" spans="1:7" ht="30" x14ac:dyDescent="0.25">
      <c r="A24" s="8" t="s">
        <v>20</v>
      </c>
      <c r="B24" s="11" t="s">
        <v>63</v>
      </c>
      <c r="C24" s="11"/>
      <c r="D24" s="11"/>
      <c r="E24" s="11"/>
      <c r="F24" s="11"/>
      <c r="G24" s="11"/>
    </row>
    <row r="25" spans="1:7" ht="45" x14ac:dyDescent="0.25">
      <c r="A25" s="6"/>
      <c r="B25" s="4" t="s">
        <v>137</v>
      </c>
      <c r="C25" s="10" t="s">
        <v>75</v>
      </c>
      <c r="D25" s="10">
        <v>0</v>
      </c>
      <c r="E25" s="10">
        <v>0</v>
      </c>
      <c r="F25" s="10">
        <f t="shared" ref="F25:F35" si="2">E25*D25</f>
        <v>0</v>
      </c>
      <c r="G25" s="4" t="s">
        <v>136</v>
      </c>
    </row>
    <row r="26" spans="1:7" ht="45" customHeight="1" x14ac:dyDescent="0.25">
      <c r="A26" s="6"/>
      <c r="B26" s="4" t="s">
        <v>138</v>
      </c>
      <c r="C26" s="10" t="s">
        <v>33</v>
      </c>
      <c r="D26" s="10">
        <f>4.68+5.6</f>
        <v>10.28</v>
      </c>
      <c r="E26" s="10">
        <v>0</v>
      </c>
      <c r="F26" s="10">
        <f t="shared" si="2"/>
        <v>0</v>
      </c>
      <c r="G26" s="4"/>
    </row>
    <row r="27" spans="1:7" ht="17.25" x14ac:dyDescent="0.25">
      <c r="A27" s="6"/>
      <c r="B27" s="4" t="s">
        <v>59</v>
      </c>
      <c r="C27" s="10" t="s">
        <v>33</v>
      </c>
      <c r="D27" s="10">
        <f>4.68+5.6</f>
        <v>10.28</v>
      </c>
      <c r="E27" s="10">
        <v>0</v>
      </c>
      <c r="F27" s="10">
        <f t="shared" si="2"/>
        <v>0</v>
      </c>
      <c r="G27" s="4" t="s">
        <v>60</v>
      </c>
    </row>
    <row r="28" spans="1:7" ht="75" x14ac:dyDescent="0.25">
      <c r="A28" s="6"/>
      <c r="B28" s="4" t="s">
        <v>84</v>
      </c>
      <c r="C28" s="10" t="s">
        <v>33</v>
      </c>
      <c r="D28" s="10">
        <f>88.62+12.16+57.1</f>
        <v>157.88</v>
      </c>
      <c r="E28" s="10">
        <v>0</v>
      </c>
      <c r="F28" s="10">
        <f t="shared" si="2"/>
        <v>0</v>
      </c>
      <c r="G28" s="4" t="s">
        <v>88</v>
      </c>
    </row>
    <row r="29" spans="1:7" ht="39.75" customHeight="1" x14ac:dyDescent="0.25">
      <c r="A29" s="6"/>
      <c r="B29" s="4" t="s">
        <v>85</v>
      </c>
      <c r="C29" s="10" t="s">
        <v>33</v>
      </c>
      <c r="D29" s="10">
        <f>88.62+12.16+57.1</f>
        <v>157.88</v>
      </c>
      <c r="E29" s="10">
        <v>0</v>
      </c>
      <c r="F29" s="10">
        <f t="shared" ref="F29" si="3">E29*D29</f>
        <v>0</v>
      </c>
      <c r="G29" s="4"/>
    </row>
    <row r="30" spans="1:7" ht="17.25" x14ac:dyDescent="0.25">
      <c r="A30" s="6"/>
      <c r="B30" s="4" t="s">
        <v>59</v>
      </c>
      <c r="C30" s="10" t="s">
        <v>33</v>
      </c>
      <c r="D30" s="10">
        <f>88.62+12.16+57.1</f>
        <v>157.88</v>
      </c>
      <c r="E30" s="10">
        <v>0</v>
      </c>
      <c r="F30" s="10">
        <f t="shared" si="2"/>
        <v>0</v>
      </c>
      <c r="G30" s="4" t="s">
        <v>60</v>
      </c>
    </row>
    <row r="31" spans="1:7" ht="17.25" x14ac:dyDescent="0.25">
      <c r="A31" s="6"/>
      <c r="B31" s="4" t="s">
        <v>61</v>
      </c>
      <c r="C31" s="10" t="s">
        <v>33</v>
      </c>
      <c r="D31" s="10">
        <f>88.62+12.16+57.1</f>
        <v>157.88</v>
      </c>
      <c r="E31" s="10">
        <v>0</v>
      </c>
      <c r="F31" s="10">
        <f t="shared" si="2"/>
        <v>0</v>
      </c>
      <c r="G31" s="4" t="s">
        <v>62</v>
      </c>
    </row>
    <row r="32" spans="1:7" ht="45" x14ac:dyDescent="0.25">
      <c r="A32" s="6"/>
      <c r="B32" s="4" t="s">
        <v>86</v>
      </c>
      <c r="C32" s="10" t="s">
        <v>33</v>
      </c>
      <c r="D32" s="10">
        <f>88.62+24.32+126.44+13+D26</f>
        <v>262.65999999999997</v>
      </c>
      <c r="E32" s="10">
        <v>0</v>
      </c>
      <c r="F32" s="10">
        <f t="shared" si="2"/>
        <v>0</v>
      </c>
      <c r="G32" s="4" t="s">
        <v>67</v>
      </c>
    </row>
    <row r="33" spans="1:11" ht="30" x14ac:dyDescent="0.25">
      <c r="A33" s="6"/>
      <c r="B33" s="4" t="s">
        <v>87</v>
      </c>
      <c r="C33" s="10" t="s">
        <v>33</v>
      </c>
      <c r="D33" s="10">
        <f>88.62+24.32+126.44+13+D27</f>
        <v>262.65999999999997</v>
      </c>
      <c r="E33" s="10">
        <v>0</v>
      </c>
      <c r="F33" s="10">
        <f t="shared" ref="F33" si="4">E33*D33</f>
        <v>0</v>
      </c>
      <c r="G33" s="4" t="s">
        <v>72</v>
      </c>
    </row>
    <row r="34" spans="1:11" ht="17.25" x14ac:dyDescent="0.25">
      <c r="A34" s="6"/>
      <c r="B34" s="4" t="s">
        <v>65</v>
      </c>
      <c r="C34" s="10" t="s">
        <v>33</v>
      </c>
      <c r="D34" s="10">
        <f>88.62+24.32+126.44+13+D27-D35</f>
        <v>246.85999999999996</v>
      </c>
      <c r="E34" s="10">
        <v>0</v>
      </c>
      <c r="F34" s="10">
        <f t="shared" si="2"/>
        <v>0</v>
      </c>
      <c r="G34" s="4"/>
    </row>
    <row r="35" spans="1:11" ht="17.25" x14ac:dyDescent="0.25">
      <c r="A35" s="6"/>
      <c r="B35" s="4" t="s">
        <v>68</v>
      </c>
      <c r="C35" s="10" t="s">
        <v>33</v>
      </c>
      <c r="D35" s="10">
        <f>3.64+12.16</f>
        <v>15.8</v>
      </c>
      <c r="E35" s="10">
        <v>0</v>
      </c>
      <c r="F35" s="10">
        <f t="shared" si="2"/>
        <v>0</v>
      </c>
      <c r="G35" s="4"/>
    </row>
    <row r="36" spans="1:11" ht="30" x14ac:dyDescent="0.25">
      <c r="A36" s="8"/>
      <c r="B36" s="11" t="s">
        <v>64</v>
      </c>
      <c r="C36" s="11"/>
      <c r="D36" s="11"/>
      <c r="E36" s="11"/>
      <c r="F36" s="11"/>
      <c r="G36" s="11"/>
    </row>
    <row r="37" spans="1:11" ht="37.5" customHeight="1" x14ac:dyDescent="0.25">
      <c r="A37" s="6"/>
      <c r="B37" s="4" t="s">
        <v>90</v>
      </c>
      <c r="C37" s="10" t="s">
        <v>33</v>
      </c>
      <c r="D37" s="10">
        <f>41.8+81.1</f>
        <v>122.89999999999999</v>
      </c>
      <c r="E37" s="10">
        <v>0</v>
      </c>
      <c r="F37" s="10">
        <f t="shared" ref="F37:F43" si="5">E37*D37</f>
        <v>0</v>
      </c>
      <c r="G37" s="4" t="s">
        <v>66</v>
      </c>
    </row>
    <row r="38" spans="1:11" ht="37.5" customHeight="1" x14ac:dyDescent="0.25">
      <c r="A38" s="6"/>
      <c r="B38" s="4" t="s">
        <v>89</v>
      </c>
      <c r="C38" s="10" t="s">
        <v>33</v>
      </c>
      <c r="D38" s="10">
        <f>41.8+81.1</f>
        <v>122.89999999999999</v>
      </c>
      <c r="E38" s="10">
        <v>0</v>
      </c>
      <c r="F38" s="10">
        <f t="shared" si="5"/>
        <v>0</v>
      </c>
      <c r="G38" s="4" t="s">
        <v>72</v>
      </c>
    </row>
    <row r="39" spans="1:11" ht="45.75" customHeight="1" x14ac:dyDescent="0.25">
      <c r="A39" s="6"/>
      <c r="B39" s="4" t="s">
        <v>91</v>
      </c>
      <c r="C39" s="10" t="s">
        <v>33</v>
      </c>
      <c r="D39" s="10">
        <f>41.8+81.1+114.64</f>
        <v>237.54</v>
      </c>
      <c r="E39" s="10">
        <v>0</v>
      </c>
      <c r="F39" s="10">
        <f t="shared" si="5"/>
        <v>0</v>
      </c>
      <c r="G39" s="4" t="s">
        <v>93</v>
      </c>
      <c r="K39" s="21"/>
    </row>
    <row r="40" spans="1:11" ht="45.75" customHeight="1" x14ac:dyDescent="0.25">
      <c r="A40" s="6"/>
      <c r="B40" s="4" t="s">
        <v>92</v>
      </c>
      <c r="C40" s="10" t="s">
        <v>33</v>
      </c>
      <c r="D40" s="10">
        <f>41.8+81.1+114.64</f>
        <v>237.54</v>
      </c>
      <c r="E40" s="10">
        <v>0</v>
      </c>
      <c r="F40" s="10">
        <f t="shared" si="5"/>
        <v>0</v>
      </c>
      <c r="G40" s="4" t="s">
        <v>72</v>
      </c>
      <c r="K40" s="21"/>
    </row>
    <row r="41" spans="1:11" ht="17.25" x14ac:dyDescent="0.25">
      <c r="A41" s="6"/>
      <c r="B41" s="4" t="s">
        <v>59</v>
      </c>
      <c r="C41" s="10" t="s">
        <v>33</v>
      </c>
      <c r="D41" s="10">
        <f>D37</f>
        <v>122.89999999999999</v>
      </c>
      <c r="E41" s="10">
        <v>0</v>
      </c>
      <c r="F41" s="10">
        <f t="shared" si="5"/>
        <v>0</v>
      </c>
      <c r="G41" s="4" t="s">
        <v>60</v>
      </c>
      <c r="K41" s="21"/>
    </row>
    <row r="42" spans="1:11" ht="17.25" x14ac:dyDescent="0.25">
      <c r="A42" s="6"/>
      <c r="B42" s="4" t="s">
        <v>65</v>
      </c>
      <c r="C42" s="10" t="s">
        <v>33</v>
      </c>
      <c r="D42" s="10">
        <f>D39-D43</f>
        <v>228.84</v>
      </c>
      <c r="E42" s="10">
        <v>0</v>
      </c>
      <c r="F42" s="10">
        <f t="shared" si="5"/>
        <v>0</v>
      </c>
      <c r="G42" s="4" t="s">
        <v>60</v>
      </c>
      <c r="K42" s="21"/>
    </row>
    <row r="43" spans="1:11" ht="17.25" x14ac:dyDescent="0.25">
      <c r="A43" s="6"/>
      <c r="B43" s="4" t="s">
        <v>68</v>
      </c>
      <c r="C43" s="10" t="s">
        <v>33</v>
      </c>
      <c r="D43" s="10">
        <v>8.6999999999999993</v>
      </c>
      <c r="E43" s="10">
        <v>0</v>
      </c>
      <c r="F43" s="10">
        <f t="shared" si="5"/>
        <v>0</v>
      </c>
      <c r="G43" s="4" t="s">
        <v>60</v>
      </c>
      <c r="K43" s="21"/>
    </row>
    <row r="44" spans="1:11" x14ac:dyDescent="0.25">
      <c r="A44" s="8" t="s">
        <v>21</v>
      </c>
      <c r="B44" s="11" t="s">
        <v>99</v>
      </c>
      <c r="C44" s="11"/>
      <c r="D44" s="11"/>
      <c r="E44" s="11"/>
      <c r="F44" s="11"/>
      <c r="G44" s="11" t="s">
        <v>47</v>
      </c>
    </row>
    <row r="45" spans="1:11" x14ac:dyDescent="0.25">
      <c r="A45" s="6"/>
      <c r="B45" s="10" t="s">
        <v>35</v>
      </c>
      <c r="C45" s="10"/>
      <c r="D45" s="10"/>
      <c r="E45" s="10"/>
      <c r="F45" s="10"/>
      <c r="G45" s="10"/>
    </row>
    <row r="46" spans="1:11" ht="35.25" customHeight="1" x14ac:dyDescent="0.25">
      <c r="A46" s="6"/>
      <c r="B46" s="4" t="s">
        <v>36</v>
      </c>
      <c r="C46" s="10" t="s">
        <v>9</v>
      </c>
      <c r="D46" s="10">
        <v>4</v>
      </c>
      <c r="E46" s="10">
        <v>0</v>
      </c>
      <c r="F46" s="10">
        <f>E46*D46</f>
        <v>0</v>
      </c>
      <c r="G46" s="4" t="s">
        <v>96</v>
      </c>
    </row>
    <row r="47" spans="1:11" x14ac:dyDescent="0.25">
      <c r="A47" s="6"/>
      <c r="B47" s="4" t="s">
        <v>98</v>
      </c>
      <c r="C47" s="10" t="s">
        <v>9</v>
      </c>
      <c r="D47" s="10">
        <v>1</v>
      </c>
      <c r="E47" s="10">
        <v>0</v>
      </c>
      <c r="F47" s="10">
        <f>E47*D47</f>
        <v>0</v>
      </c>
      <c r="G47" s="4" t="s">
        <v>97</v>
      </c>
    </row>
    <row r="48" spans="1:11" x14ac:dyDescent="0.25">
      <c r="A48" s="6"/>
      <c r="B48" s="4" t="s">
        <v>37</v>
      </c>
      <c r="C48" s="10"/>
      <c r="D48" s="10"/>
      <c r="E48" s="10"/>
      <c r="F48" s="10"/>
      <c r="G48" s="4"/>
    </row>
    <row r="49" spans="1:7" x14ac:dyDescent="0.25">
      <c r="A49" s="6"/>
      <c r="B49" s="4" t="s">
        <v>36</v>
      </c>
      <c r="C49" s="10" t="s">
        <v>9</v>
      </c>
      <c r="D49" s="10">
        <v>1</v>
      </c>
      <c r="E49" s="10">
        <v>0</v>
      </c>
      <c r="F49" s="10">
        <f>E49*D49</f>
        <v>0</v>
      </c>
      <c r="G49" s="4" t="s">
        <v>101</v>
      </c>
    </row>
    <row r="50" spans="1:7" x14ac:dyDescent="0.25">
      <c r="A50" s="6"/>
      <c r="B50" s="4" t="s">
        <v>36</v>
      </c>
      <c r="C50" s="10" t="s">
        <v>9</v>
      </c>
      <c r="D50" s="10">
        <v>1</v>
      </c>
      <c r="E50" s="10">
        <v>0</v>
      </c>
      <c r="F50" s="10">
        <f>E50*D50</f>
        <v>0</v>
      </c>
      <c r="G50" s="4" t="s">
        <v>100</v>
      </c>
    </row>
    <row r="51" spans="1:7" x14ac:dyDescent="0.25">
      <c r="A51" s="6"/>
      <c r="B51" s="4" t="s">
        <v>102</v>
      </c>
      <c r="C51" s="10"/>
      <c r="D51" s="10"/>
      <c r="E51" s="10"/>
      <c r="F51" s="10"/>
      <c r="G51" s="4"/>
    </row>
    <row r="52" spans="1:7" x14ac:dyDescent="0.25">
      <c r="A52" s="6"/>
      <c r="B52" s="4" t="s">
        <v>38</v>
      </c>
      <c r="C52" s="10" t="s">
        <v>9</v>
      </c>
      <c r="D52" s="10">
        <v>1</v>
      </c>
      <c r="E52" s="10">
        <v>0</v>
      </c>
      <c r="F52" s="10">
        <f>E52*D52</f>
        <v>0</v>
      </c>
      <c r="G52" s="4" t="s">
        <v>105</v>
      </c>
    </row>
    <row r="53" spans="1:7" x14ac:dyDescent="0.25">
      <c r="A53" s="6"/>
      <c r="B53" s="4" t="s">
        <v>36</v>
      </c>
      <c r="C53" s="10" t="s">
        <v>9</v>
      </c>
      <c r="D53" s="10">
        <v>1</v>
      </c>
      <c r="E53" s="10">
        <v>0</v>
      </c>
      <c r="F53" s="10">
        <f>E53*D53</f>
        <v>0</v>
      </c>
      <c r="G53" s="4" t="s">
        <v>105</v>
      </c>
    </row>
    <row r="54" spans="1:7" ht="30" x14ac:dyDescent="0.25">
      <c r="A54" s="6"/>
      <c r="B54" s="4" t="s">
        <v>103</v>
      </c>
      <c r="C54" s="10" t="s">
        <v>9</v>
      </c>
      <c r="D54" s="10">
        <v>1</v>
      </c>
      <c r="E54" s="10">
        <v>0</v>
      </c>
      <c r="F54" s="10">
        <f>E54*D54</f>
        <v>0</v>
      </c>
      <c r="G54" s="4" t="s">
        <v>104</v>
      </c>
    </row>
    <row r="55" spans="1:7" ht="30" x14ac:dyDescent="0.25">
      <c r="A55" s="6"/>
      <c r="B55" s="4" t="s">
        <v>130</v>
      </c>
      <c r="C55" s="10" t="s">
        <v>9</v>
      </c>
      <c r="D55" s="10">
        <v>10</v>
      </c>
      <c r="E55" s="10">
        <v>0</v>
      </c>
      <c r="F55" s="10">
        <f>E55*D55</f>
        <v>0</v>
      </c>
      <c r="G55" s="4" t="s">
        <v>106</v>
      </c>
    </row>
    <row r="56" spans="1:7" ht="30" x14ac:dyDescent="0.25">
      <c r="A56" s="6"/>
      <c r="B56" s="4" t="s">
        <v>131</v>
      </c>
      <c r="C56" s="10" t="s">
        <v>9</v>
      </c>
      <c r="D56" s="10">
        <v>10</v>
      </c>
      <c r="E56" s="10">
        <v>0</v>
      </c>
      <c r="F56" s="10">
        <f>E56*D56</f>
        <v>0</v>
      </c>
      <c r="G56" s="4" t="s">
        <v>132</v>
      </c>
    </row>
    <row r="57" spans="1:7" x14ac:dyDescent="0.25">
      <c r="A57" s="6"/>
      <c r="B57" s="4"/>
      <c r="C57" s="10"/>
      <c r="D57" s="10"/>
      <c r="E57" s="10"/>
      <c r="F57" s="10"/>
      <c r="G57" s="4"/>
    </row>
    <row r="58" spans="1:7" x14ac:dyDescent="0.25">
      <c r="A58" s="8" t="s">
        <v>22</v>
      </c>
      <c r="B58" s="11" t="s">
        <v>23</v>
      </c>
      <c r="C58" s="11"/>
      <c r="D58" s="11"/>
      <c r="E58" s="11"/>
      <c r="F58" s="11"/>
      <c r="G58" s="11"/>
    </row>
    <row r="59" spans="1:7" x14ac:dyDescent="0.25">
      <c r="A59" s="6"/>
      <c r="B59" s="10" t="s">
        <v>40</v>
      </c>
      <c r="C59" s="10"/>
      <c r="D59" s="10"/>
      <c r="E59" s="10"/>
      <c r="F59" s="10"/>
      <c r="G59" s="10"/>
    </row>
    <row r="60" spans="1:7" ht="62.25" customHeight="1" x14ac:dyDescent="0.25">
      <c r="A60" s="6"/>
      <c r="B60" s="4" t="s">
        <v>113</v>
      </c>
      <c r="C60" s="10" t="s">
        <v>33</v>
      </c>
      <c r="D60" s="10">
        <f>D62-D63-D65</f>
        <v>66.22</v>
      </c>
      <c r="E60" s="10">
        <v>0</v>
      </c>
      <c r="F60" s="10">
        <f t="shared" ref="F60:F66" si="6">E60*D60</f>
        <v>0</v>
      </c>
      <c r="G60" s="4" t="s">
        <v>107</v>
      </c>
    </row>
    <row r="61" spans="1:7" ht="45" customHeight="1" x14ac:dyDescent="0.25">
      <c r="A61" s="6"/>
      <c r="B61" s="4" t="s">
        <v>108</v>
      </c>
      <c r="C61" s="10" t="s">
        <v>33</v>
      </c>
      <c r="D61" s="10">
        <f>D62-D63</f>
        <v>70.62</v>
      </c>
      <c r="E61" s="10">
        <v>0</v>
      </c>
      <c r="F61" s="10">
        <f t="shared" si="6"/>
        <v>0</v>
      </c>
      <c r="G61" s="4" t="s">
        <v>119</v>
      </c>
    </row>
    <row r="62" spans="1:7" ht="45" customHeight="1" x14ac:dyDescent="0.25">
      <c r="A62" s="6"/>
      <c r="B62" s="4" t="s">
        <v>109</v>
      </c>
      <c r="C62" s="10" t="s">
        <v>33</v>
      </c>
      <c r="D62" s="10">
        <f>88.62</f>
        <v>88.62</v>
      </c>
      <c r="E62" s="10">
        <v>0</v>
      </c>
      <c r="F62" s="10">
        <f t="shared" si="6"/>
        <v>0</v>
      </c>
      <c r="G62" s="4" t="s">
        <v>116</v>
      </c>
    </row>
    <row r="63" spans="1:7" ht="45" customHeight="1" x14ac:dyDescent="0.25">
      <c r="A63" s="6"/>
      <c r="B63" s="4" t="s">
        <v>112</v>
      </c>
      <c r="C63" s="10" t="s">
        <v>33</v>
      </c>
      <c r="D63" s="10">
        <v>18</v>
      </c>
      <c r="E63" s="10">
        <v>0</v>
      </c>
      <c r="F63" s="10">
        <f t="shared" si="6"/>
        <v>0</v>
      </c>
      <c r="G63" s="4" t="s">
        <v>115</v>
      </c>
    </row>
    <row r="64" spans="1:7" ht="45" customHeight="1" x14ac:dyDescent="0.25">
      <c r="A64" s="6"/>
      <c r="B64" s="4" t="s">
        <v>114</v>
      </c>
      <c r="C64" s="10" t="s">
        <v>33</v>
      </c>
      <c r="D64" s="10">
        <v>18</v>
      </c>
      <c r="E64" s="10">
        <v>0</v>
      </c>
      <c r="F64" s="10">
        <f t="shared" si="6"/>
        <v>0</v>
      </c>
      <c r="G64" s="4"/>
    </row>
    <row r="65" spans="1:7" ht="45" customHeight="1" x14ac:dyDescent="0.25">
      <c r="A65" s="6"/>
      <c r="B65" s="4" t="s">
        <v>117</v>
      </c>
      <c r="C65" s="10" t="s">
        <v>33</v>
      </c>
      <c r="D65" s="10">
        <v>4.4000000000000004</v>
      </c>
      <c r="E65" s="10">
        <v>0</v>
      </c>
      <c r="F65" s="10">
        <f t="shared" si="6"/>
        <v>0</v>
      </c>
      <c r="G65" s="4" t="s">
        <v>118</v>
      </c>
    </row>
    <row r="66" spans="1:7" ht="45" customHeight="1" x14ac:dyDescent="0.25">
      <c r="A66" s="6"/>
      <c r="B66" s="4" t="s">
        <v>123</v>
      </c>
      <c r="C66" s="10" t="s">
        <v>75</v>
      </c>
      <c r="D66" s="10">
        <v>0</v>
      </c>
      <c r="E66" s="10">
        <v>0</v>
      </c>
      <c r="F66" s="10">
        <f t="shared" si="6"/>
        <v>0</v>
      </c>
      <c r="G66" s="4" t="s">
        <v>124</v>
      </c>
    </row>
    <row r="67" spans="1:7" ht="45" customHeight="1" x14ac:dyDescent="0.25">
      <c r="A67" s="6"/>
      <c r="B67" s="4"/>
      <c r="C67" s="10"/>
      <c r="D67" s="10"/>
      <c r="E67" s="10"/>
      <c r="F67" s="10"/>
      <c r="G67" s="4"/>
    </row>
    <row r="68" spans="1:7" x14ac:dyDescent="0.25">
      <c r="A68" s="6"/>
      <c r="B68" s="4"/>
      <c r="C68" s="10"/>
      <c r="D68" s="24"/>
      <c r="E68" s="10"/>
      <c r="F68" s="10"/>
      <c r="G68" s="4"/>
    </row>
    <row r="69" spans="1:7" x14ac:dyDescent="0.25">
      <c r="A69" s="6"/>
      <c r="B69" s="4" t="s">
        <v>44</v>
      </c>
      <c r="C69" s="10"/>
      <c r="D69" s="24"/>
      <c r="E69" s="10"/>
      <c r="F69" s="10"/>
      <c r="G69" s="4"/>
    </row>
    <row r="70" spans="1:7" ht="30" x14ac:dyDescent="0.25">
      <c r="A70" s="6"/>
      <c r="B70" s="4" t="s">
        <v>139</v>
      </c>
      <c r="C70" s="10" t="s">
        <v>33</v>
      </c>
      <c r="D70" s="10">
        <v>17.75</v>
      </c>
      <c r="E70" s="10">
        <v>0</v>
      </c>
      <c r="F70" s="10">
        <f t="shared" ref="F70:F89" si="7">E70*D70</f>
        <v>0</v>
      </c>
      <c r="G70" s="4" t="s">
        <v>72</v>
      </c>
    </row>
    <row r="71" spans="1:7" ht="30" x14ac:dyDescent="0.25">
      <c r="A71" s="6"/>
      <c r="B71" s="4" t="s">
        <v>141</v>
      </c>
      <c r="C71" s="10" t="s">
        <v>33</v>
      </c>
      <c r="D71" s="10">
        <v>17.75</v>
      </c>
      <c r="E71" s="10">
        <v>0</v>
      </c>
      <c r="F71" s="10">
        <f t="shared" si="7"/>
        <v>0</v>
      </c>
      <c r="G71" s="4" t="s">
        <v>142</v>
      </c>
    </row>
    <row r="72" spans="1:7" ht="45" x14ac:dyDescent="0.25">
      <c r="A72" s="6"/>
      <c r="B72" s="4" t="s">
        <v>143</v>
      </c>
      <c r="C72" s="10" t="s">
        <v>33</v>
      </c>
      <c r="D72" s="10">
        <f>78+30.24</f>
        <v>108.24</v>
      </c>
      <c r="E72" s="10">
        <v>0</v>
      </c>
      <c r="F72" s="10">
        <f t="shared" si="7"/>
        <v>0</v>
      </c>
      <c r="G72" s="4" t="s">
        <v>72</v>
      </c>
    </row>
    <row r="73" spans="1:7" ht="45" x14ac:dyDescent="0.25">
      <c r="A73" s="6"/>
      <c r="B73" s="4" t="s">
        <v>144</v>
      </c>
      <c r="C73" s="10" t="s">
        <v>33</v>
      </c>
      <c r="D73" s="10">
        <f>78+30.24</f>
        <v>108.24</v>
      </c>
      <c r="E73" s="10">
        <v>0</v>
      </c>
      <c r="F73" s="10">
        <f t="shared" si="7"/>
        <v>0</v>
      </c>
      <c r="G73" s="4" t="s">
        <v>145</v>
      </c>
    </row>
    <row r="74" spans="1:7" ht="30" x14ac:dyDescent="0.25">
      <c r="A74" s="6"/>
      <c r="B74" s="4" t="s">
        <v>146</v>
      </c>
      <c r="C74" s="10" t="s">
        <v>33</v>
      </c>
      <c r="D74" s="10">
        <v>11.7</v>
      </c>
      <c r="E74" s="10">
        <v>0</v>
      </c>
      <c r="F74" s="10">
        <f t="shared" si="7"/>
        <v>0</v>
      </c>
      <c r="G74" s="4" t="s">
        <v>72</v>
      </c>
    </row>
    <row r="75" spans="1:7" ht="30" x14ac:dyDescent="0.25">
      <c r="A75" s="6"/>
      <c r="B75" s="4" t="s">
        <v>147</v>
      </c>
      <c r="C75" s="10" t="s">
        <v>33</v>
      </c>
      <c r="D75" s="10">
        <v>11.7</v>
      </c>
      <c r="E75" s="10">
        <v>0</v>
      </c>
      <c r="F75" s="10">
        <f t="shared" si="7"/>
        <v>0</v>
      </c>
      <c r="G75" s="4" t="s">
        <v>145</v>
      </c>
    </row>
    <row r="76" spans="1:7" ht="45" x14ac:dyDescent="0.25">
      <c r="A76" s="6"/>
      <c r="B76" s="4" t="s">
        <v>148</v>
      </c>
      <c r="C76" s="10" t="s">
        <v>33</v>
      </c>
      <c r="D76" s="10">
        <v>2.1</v>
      </c>
      <c r="E76" s="10">
        <v>0</v>
      </c>
      <c r="F76" s="10">
        <f t="shared" si="7"/>
        <v>0</v>
      </c>
      <c r="G76" s="4" t="s">
        <v>152</v>
      </c>
    </row>
    <row r="77" spans="1:7" ht="45" x14ac:dyDescent="0.25">
      <c r="A77" s="6"/>
      <c r="B77" s="4" t="s">
        <v>149</v>
      </c>
      <c r="C77" s="10" t="s">
        <v>33</v>
      </c>
      <c r="D77" s="10">
        <v>2.1</v>
      </c>
      <c r="E77" s="10">
        <v>0</v>
      </c>
      <c r="F77" s="10">
        <f t="shared" si="7"/>
        <v>0</v>
      </c>
      <c r="G77" s="4" t="s">
        <v>142</v>
      </c>
    </row>
    <row r="78" spans="1:7" ht="17.25" x14ac:dyDescent="0.25">
      <c r="A78" s="6"/>
      <c r="B78" s="4" t="s">
        <v>150</v>
      </c>
      <c r="C78" s="10" t="s">
        <v>33</v>
      </c>
      <c r="D78" s="10">
        <v>2.1</v>
      </c>
      <c r="E78" s="10">
        <v>0</v>
      </c>
      <c r="F78" s="10">
        <f t="shared" si="7"/>
        <v>0</v>
      </c>
      <c r="G78" s="4" t="s">
        <v>151</v>
      </c>
    </row>
    <row r="79" spans="1:7" ht="17.25" x14ac:dyDescent="0.25">
      <c r="A79" s="6"/>
      <c r="B79" s="4" t="s">
        <v>140</v>
      </c>
      <c r="C79" s="10" t="s">
        <v>33</v>
      </c>
      <c r="D79" s="10">
        <f>17.75+11.7+41.775</f>
        <v>71.224999999999994</v>
      </c>
      <c r="E79" s="10">
        <v>0</v>
      </c>
      <c r="F79" s="10">
        <f t="shared" si="7"/>
        <v>0</v>
      </c>
      <c r="G79" s="4" t="s">
        <v>110</v>
      </c>
    </row>
    <row r="80" spans="1:7" ht="30" x14ac:dyDescent="0.25">
      <c r="A80" s="6"/>
      <c r="B80" s="4" t="s">
        <v>166</v>
      </c>
      <c r="C80" s="10" t="s">
        <v>33</v>
      </c>
      <c r="D80" s="10">
        <f>20+29</f>
        <v>49</v>
      </c>
      <c r="E80" s="10">
        <v>0</v>
      </c>
      <c r="F80" s="10">
        <f t="shared" si="7"/>
        <v>0</v>
      </c>
      <c r="G80" s="4" t="s">
        <v>110</v>
      </c>
    </row>
    <row r="81" spans="1:7" ht="45" x14ac:dyDescent="0.25">
      <c r="A81" s="6"/>
      <c r="B81" s="4" t="s">
        <v>155</v>
      </c>
      <c r="C81" s="10" t="s">
        <v>33</v>
      </c>
      <c r="D81" s="10">
        <v>10.26</v>
      </c>
      <c r="E81" s="10">
        <v>0</v>
      </c>
      <c r="F81" s="10">
        <f t="shared" si="7"/>
        <v>0</v>
      </c>
      <c r="G81" s="4" t="s">
        <v>72</v>
      </c>
    </row>
    <row r="82" spans="1:7" ht="45" x14ac:dyDescent="0.25">
      <c r="A82" s="6"/>
      <c r="B82" s="4" t="s">
        <v>153</v>
      </c>
      <c r="C82" s="10" t="s">
        <v>33</v>
      </c>
      <c r="D82" s="10">
        <v>10.26</v>
      </c>
      <c r="E82" s="10">
        <v>0</v>
      </c>
      <c r="F82" s="10">
        <f t="shared" si="7"/>
        <v>0</v>
      </c>
      <c r="G82" s="4" t="s">
        <v>156</v>
      </c>
    </row>
    <row r="83" spans="1:7" ht="30" x14ac:dyDescent="0.25">
      <c r="A83" s="6"/>
      <c r="B83" s="4" t="s">
        <v>157</v>
      </c>
      <c r="C83" s="10" t="s">
        <v>33</v>
      </c>
      <c r="D83" s="10">
        <v>10.26</v>
      </c>
      <c r="E83" s="10">
        <v>0</v>
      </c>
      <c r="F83" s="10">
        <f t="shared" si="7"/>
        <v>0</v>
      </c>
      <c r="G83" s="4" t="s">
        <v>158</v>
      </c>
    </row>
    <row r="84" spans="1:7" ht="60" x14ac:dyDescent="0.25">
      <c r="A84" s="6"/>
      <c r="B84" s="4" t="s">
        <v>160</v>
      </c>
      <c r="C84" s="10" t="s">
        <v>33</v>
      </c>
      <c r="D84" s="10">
        <v>13.35</v>
      </c>
      <c r="E84" s="10">
        <v>0</v>
      </c>
      <c r="F84" s="10">
        <f t="shared" si="7"/>
        <v>0</v>
      </c>
      <c r="G84" s="4" t="s">
        <v>72</v>
      </c>
    </row>
    <row r="85" spans="1:7" ht="60" x14ac:dyDescent="0.25">
      <c r="A85" s="6"/>
      <c r="B85" s="4" t="s">
        <v>161</v>
      </c>
      <c r="C85" s="10" t="s">
        <v>33</v>
      </c>
      <c r="D85" s="10">
        <v>13.35</v>
      </c>
      <c r="E85" s="10">
        <v>0</v>
      </c>
      <c r="F85" s="10">
        <f t="shared" si="7"/>
        <v>0</v>
      </c>
      <c r="G85" s="4" t="s">
        <v>142</v>
      </c>
    </row>
    <row r="86" spans="1:7" ht="60" x14ac:dyDescent="0.25">
      <c r="A86" s="6"/>
      <c r="B86" s="4" t="s">
        <v>163</v>
      </c>
      <c r="C86" s="10" t="s">
        <v>33</v>
      </c>
      <c r="D86" s="10">
        <v>12.06</v>
      </c>
      <c r="E86" s="10">
        <v>0</v>
      </c>
      <c r="F86" s="10">
        <f t="shared" si="7"/>
        <v>0</v>
      </c>
      <c r="G86" s="4" t="s">
        <v>72</v>
      </c>
    </row>
    <row r="87" spans="1:7" ht="60" x14ac:dyDescent="0.25">
      <c r="A87" s="6"/>
      <c r="B87" s="4" t="s">
        <v>162</v>
      </c>
      <c r="C87" s="10" t="s">
        <v>33</v>
      </c>
      <c r="D87" s="10">
        <v>12.06</v>
      </c>
      <c r="E87" s="10">
        <v>0</v>
      </c>
      <c r="F87" s="10">
        <f t="shared" si="7"/>
        <v>0</v>
      </c>
      <c r="G87" s="4" t="s">
        <v>142</v>
      </c>
    </row>
    <row r="88" spans="1:7" ht="30" x14ac:dyDescent="0.25">
      <c r="A88" s="6"/>
      <c r="B88" s="4" t="s">
        <v>159</v>
      </c>
      <c r="C88" s="10" t="s">
        <v>33</v>
      </c>
      <c r="D88" s="10">
        <f>D86+D85</f>
        <v>25.41</v>
      </c>
      <c r="E88" s="10">
        <v>0</v>
      </c>
      <c r="F88" s="10">
        <f t="shared" si="7"/>
        <v>0</v>
      </c>
      <c r="G88" s="4" t="s">
        <v>164</v>
      </c>
    </row>
    <row r="89" spans="1:7" ht="45" x14ac:dyDescent="0.25">
      <c r="A89" s="6"/>
      <c r="B89" s="4" t="s">
        <v>165</v>
      </c>
      <c r="C89" s="10" t="s">
        <v>33</v>
      </c>
      <c r="D89" s="10">
        <f>D86+D85</f>
        <v>25.41</v>
      </c>
      <c r="E89" s="10">
        <v>0</v>
      </c>
      <c r="F89" s="10">
        <f t="shared" si="7"/>
        <v>0</v>
      </c>
      <c r="G89" s="4" t="s">
        <v>60</v>
      </c>
    </row>
    <row r="90" spans="1:7" ht="60.75" customHeight="1" x14ac:dyDescent="0.25">
      <c r="A90" s="6"/>
      <c r="B90" s="4" t="s">
        <v>43</v>
      </c>
      <c r="C90" s="10"/>
      <c r="D90" s="24"/>
      <c r="E90" s="10"/>
      <c r="F90" s="10"/>
      <c r="G90" s="4"/>
    </row>
    <row r="91" spans="1:7" ht="30" x14ac:dyDescent="0.25">
      <c r="A91" s="6"/>
      <c r="B91" s="4" t="s">
        <v>139</v>
      </c>
      <c r="C91" s="10" t="s">
        <v>33</v>
      </c>
      <c r="D91" s="25">
        <f>35.47+90.42-D101</f>
        <v>118.09</v>
      </c>
      <c r="E91" s="10"/>
      <c r="F91" s="10"/>
      <c r="G91" s="4" t="s">
        <v>205</v>
      </c>
    </row>
    <row r="92" spans="1:7" ht="30" x14ac:dyDescent="0.25">
      <c r="A92" s="6"/>
      <c r="B92" s="4" t="s">
        <v>141</v>
      </c>
      <c r="C92" s="10" t="s">
        <v>33</v>
      </c>
      <c r="D92" s="25">
        <f>35.47+90.42</f>
        <v>125.89</v>
      </c>
      <c r="E92" s="10"/>
      <c r="F92" s="10"/>
      <c r="G92" s="4" t="s">
        <v>204</v>
      </c>
    </row>
    <row r="93" spans="1:7" ht="45" x14ac:dyDescent="0.25">
      <c r="A93" s="6"/>
      <c r="B93" s="4" t="s">
        <v>143</v>
      </c>
      <c r="C93" s="10" t="s">
        <v>33</v>
      </c>
      <c r="D93" s="25">
        <v>65.84</v>
      </c>
      <c r="E93" s="10"/>
      <c r="F93" s="10"/>
      <c r="G93" s="4" t="s">
        <v>128</v>
      </c>
    </row>
    <row r="94" spans="1:7" ht="45" x14ac:dyDescent="0.25">
      <c r="A94" s="6"/>
      <c r="B94" s="4" t="s">
        <v>144</v>
      </c>
      <c r="C94" s="10" t="s">
        <v>33</v>
      </c>
      <c r="D94" s="25">
        <v>65.84</v>
      </c>
      <c r="E94" s="10"/>
      <c r="F94" s="10"/>
      <c r="G94" s="4" t="s">
        <v>156</v>
      </c>
    </row>
    <row r="95" spans="1:7" ht="17.25" x14ac:dyDescent="0.25">
      <c r="A95" s="6"/>
      <c r="B95" s="4" t="s">
        <v>140</v>
      </c>
      <c r="C95" s="10" t="s">
        <v>33</v>
      </c>
      <c r="D95" s="10">
        <f>39.81+32.75+16.31+34.7</f>
        <v>123.57000000000001</v>
      </c>
      <c r="E95" s="10"/>
      <c r="F95" s="10"/>
      <c r="G95" s="4" t="s">
        <v>110</v>
      </c>
    </row>
    <row r="96" spans="1:7" ht="17.25" x14ac:dyDescent="0.25">
      <c r="A96" s="6"/>
      <c r="B96" s="4" t="s">
        <v>185</v>
      </c>
      <c r="C96" s="10" t="s">
        <v>33</v>
      </c>
      <c r="D96" s="25">
        <f>8.1+24.01</f>
        <v>32.11</v>
      </c>
      <c r="E96" s="10"/>
      <c r="F96" s="10"/>
      <c r="G96" s="4" t="s">
        <v>110</v>
      </c>
    </row>
    <row r="97" spans="1:7" ht="30" x14ac:dyDescent="0.25">
      <c r="A97" s="6"/>
      <c r="B97" s="4" t="s">
        <v>186</v>
      </c>
      <c r="C97" s="10" t="s">
        <v>33</v>
      </c>
      <c r="D97" s="25">
        <v>8.1</v>
      </c>
      <c r="E97" s="10"/>
      <c r="F97" s="10"/>
      <c r="G97" s="4" t="s">
        <v>110</v>
      </c>
    </row>
    <row r="98" spans="1:7" ht="17.25" x14ac:dyDescent="0.25">
      <c r="A98" s="6"/>
      <c r="B98" s="4" t="s">
        <v>184</v>
      </c>
      <c r="C98" s="10" t="s">
        <v>33</v>
      </c>
      <c r="D98" s="25">
        <v>14.1</v>
      </c>
      <c r="E98" s="10"/>
      <c r="F98" s="10"/>
      <c r="G98" s="4" t="s">
        <v>206</v>
      </c>
    </row>
    <row r="99" spans="1:7" ht="30" x14ac:dyDescent="0.25">
      <c r="A99" s="6"/>
      <c r="B99" s="4" t="s">
        <v>207</v>
      </c>
      <c r="C99" s="10" t="s">
        <v>33</v>
      </c>
      <c r="D99" s="25">
        <v>14.1</v>
      </c>
      <c r="E99" s="10"/>
      <c r="F99" s="10"/>
      <c r="G99" s="4" t="s">
        <v>128</v>
      </c>
    </row>
    <row r="100" spans="1:7" ht="30" x14ac:dyDescent="0.25">
      <c r="A100" s="6"/>
      <c r="B100" s="4" t="s">
        <v>208</v>
      </c>
      <c r="C100" s="10" t="s">
        <v>33</v>
      </c>
      <c r="D100" s="25">
        <v>14.1</v>
      </c>
      <c r="E100" s="10"/>
      <c r="F100" s="10"/>
      <c r="G100" s="4" t="s">
        <v>156</v>
      </c>
    </row>
    <row r="101" spans="1:7" ht="30" x14ac:dyDescent="0.25">
      <c r="A101" s="6"/>
      <c r="B101" s="4" t="s">
        <v>203</v>
      </c>
      <c r="C101" s="10" t="s">
        <v>33</v>
      </c>
      <c r="D101" s="25">
        <v>7.8</v>
      </c>
      <c r="E101" s="10"/>
      <c r="F101" s="10"/>
      <c r="G101" s="4" t="s">
        <v>128</v>
      </c>
    </row>
    <row r="102" spans="1:7" ht="17.25" x14ac:dyDescent="0.25">
      <c r="A102" s="6"/>
      <c r="B102" s="4" t="s">
        <v>187</v>
      </c>
      <c r="C102" s="10" t="s">
        <v>33</v>
      </c>
      <c r="D102" s="25">
        <v>9.4</v>
      </c>
      <c r="E102" s="10"/>
      <c r="F102" s="10"/>
      <c r="G102" s="4" t="s">
        <v>110</v>
      </c>
    </row>
    <row r="103" spans="1:7" x14ac:dyDescent="0.25">
      <c r="A103" s="8" t="s">
        <v>24</v>
      </c>
      <c r="B103" s="11" t="s">
        <v>25</v>
      </c>
      <c r="C103" s="11"/>
      <c r="D103" s="11"/>
      <c r="E103" s="11"/>
      <c r="F103" s="11"/>
      <c r="G103" s="11"/>
    </row>
    <row r="104" spans="1:7" x14ac:dyDescent="0.25">
      <c r="A104" s="6"/>
      <c r="B104" s="22" t="s">
        <v>41</v>
      </c>
      <c r="C104" s="22"/>
      <c r="D104" s="23"/>
      <c r="E104" s="23"/>
      <c r="F104" s="23"/>
      <c r="G104" s="22"/>
    </row>
    <row r="105" spans="1:7" ht="45" x14ac:dyDescent="0.25">
      <c r="A105" s="6"/>
      <c r="B105" s="4" t="s">
        <v>170</v>
      </c>
      <c r="C105" s="10" t="s">
        <v>33</v>
      </c>
      <c r="D105" s="25">
        <v>48</v>
      </c>
      <c r="E105" s="10">
        <v>0</v>
      </c>
      <c r="F105" s="10">
        <f>E105*D105</f>
        <v>0</v>
      </c>
      <c r="G105" s="10" t="s">
        <v>121</v>
      </c>
    </row>
    <row r="106" spans="1:7" ht="30" x14ac:dyDescent="0.25">
      <c r="A106" s="6"/>
      <c r="B106" s="4" t="s">
        <v>171</v>
      </c>
      <c r="C106" s="10" t="s">
        <v>33</v>
      </c>
      <c r="D106" s="25">
        <v>48</v>
      </c>
      <c r="E106" s="10">
        <v>0</v>
      </c>
      <c r="F106" s="10">
        <f>E106*D106</f>
        <v>0</v>
      </c>
      <c r="G106" s="4" t="s">
        <v>110</v>
      </c>
    </row>
    <row r="107" spans="1:7" ht="45" x14ac:dyDescent="0.25">
      <c r="A107" s="6"/>
      <c r="B107" s="4" t="s">
        <v>172</v>
      </c>
      <c r="C107" s="10" t="s">
        <v>33</v>
      </c>
      <c r="D107" s="25">
        <v>48</v>
      </c>
      <c r="E107" s="10">
        <v>0</v>
      </c>
      <c r="F107" s="10">
        <f>E107*D107</f>
        <v>0</v>
      </c>
      <c r="G107" s="4" t="s">
        <v>122</v>
      </c>
    </row>
    <row r="108" spans="1:7" x14ac:dyDescent="0.25">
      <c r="A108" s="6"/>
      <c r="B108" s="4" t="s">
        <v>44</v>
      </c>
      <c r="C108" s="10"/>
      <c r="D108" s="24"/>
      <c r="E108" s="10"/>
      <c r="F108" s="10"/>
      <c r="G108" s="4"/>
    </row>
    <row r="109" spans="1:7" ht="30" x14ac:dyDescent="0.25">
      <c r="A109" s="6"/>
      <c r="B109" s="4" t="s">
        <v>167</v>
      </c>
      <c r="C109" s="10" t="s">
        <v>33</v>
      </c>
      <c r="D109" s="25">
        <v>85</v>
      </c>
      <c r="E109" s="10">
        <v>0</v>
      </c>
      <c r="F109" s="10">
        <f>E109*D109</f>
        <v>0</v>
      </c>
      <c r="G109" s="4" t="s">
        <v>173</v>
      </c>
    </row>
    <row r="110" spans="1:7" ht="17.25" x14ac:dyDescent="0.25">
      <c r="A110" s="6"/>
      <c r="B110" s="4" t="s">
        <v>168</v>
      </c>
      <c r="C110" s="10" t="s">
        <v>33</v>
      </c>
      <c r="D110" s="25">
        <v>85</v>
      </c>
      <c r="E110" s="10">
        <v>0</v>
      </c>
      <c r="F110" s="10">
        <f>E110*D110</f>
        <v>0</v>
      </c>
      <c r="G110" s="4" t="s">
        <v>110</v>
      </c>
    </row>
    <row r="111" spans="1:7" ht="45" x14ac:dyDescent="0.25">
      <c r="A111" s="6"/>
      <c r="B111" s="4" t="s">
        <v>169</v>
      </c>
      <c r="C111" s="10" t="s">
        <v>33</v>
      </c>
      <c r="D111" s="25">
        <v>85</v>
      </c>
      <c r="E111" s="10">
        <v>0</v>
      </c>
      <c r="F111" s="10">
        <f>E111*D111</f>
        <v>0</v>
      </c>
      <c r="G111" s="4" t="s">
        <v>156</v>
      </c>
    </row>
    <row r="112" spans="1:7" ht="54.75" customHeight="1" x14ac:dyDescent="0.25">
      <c r="A112" s="6"/>
      <c r="B112" s="4" t="s">
        <v>188</v>
      </c>
      <c r="C112" s="10"/>
      <c r="D112" s="24"/>
      <c r="E112" s="10"/>
      <c r="F112" s="10"/>
      <c r="G112" s="4"/>
    </row>
    <row r="113" spans="1:7" ht="45" x14ac:dyDescent="0.25">
      <c r="A113" s="6"/>
      <c r="B113" s="4" t="s">
        <v>189</v>
      </c>
      <c r="C113" s="10" t="s">
        <v>33</v>
      </c>
      <c r="D113" s="25">
        <f>71.5+8.4</f>
        <v>79.900000000000006</v>
      </c>
      <c r="E113" s="10">
        <v>0</v>
      </c>
      <c r="F113" s="10">
        <f t="shared" ref="F113:F119" si="8">E113*D113</f>
        <v>0</v>
      </c>
      <c r="G113" s="4" t="s">
        <v>128</v>
      </c>
    </row>
    <row r="114" spans="1:7" ht="17.25" x14ac:dyDescent="0.25">
      <c r="A114" s="6"/>
      <c r="B114" s="4" t="s">
        <v>190</v>
      </c>
      <c r="C114" s="10" t="s">
        <v>33</v>
      </c>
      <c r="D114" s="25">
        <f>71.5+8.4</f>
        <v>79.900000000000006</v>
      </c>
      <c r="E114" s="10">
        <v>0</v>
      </c>
      <c r="F114" s="10">
        <f t="shared" si="8"/>
        <v>0</v>
      </c>
      <c r="G114" s="4" t="s">
        <v>197</v>
      </c>
    </row>
    <row r="115" spans="1:7" ht="45" x14ac:dyDescent="0.25">
      <c r="A115" s="6"/>
      <c r="B115" s="4" t="s">
        <v>191</v>
      </c>
      <c r="C115" s="10" t="s">
        <v>33</v>
      </c>
      <c r="D115" s="25">
        <f>71.5+8.4</f>
        <v>79.900000000000006</v>
      </c>
      <c r="E115" s="10">
        <v>0</v>
      </c>
      <c r="F115" s="10">
        <f t="shared" si="8"/>
        <v>0</v>
      </c>
      <c r="G115" s="4" t="s">
        <v>122</v>
      </c>
    </row>
    <row r="116" spans="1:7" ht="30" x14ac:dyDescent="0.25">
      <c r="A116" s="6"/>
      <c r="B116" s="4" t="s">
        <v>192</v>
      </c>
      <c r="C116" s="10" t="s">
        <v>33</v>
      </c>
      <c r="D116" s="25">
        <v>33.9</v>
      </c>
      <c r="E116" s="10">
        <v>0</v>
      </c>
      <c r="F116" s="10">
        <f t="shared" si="8"/>
        <v>0</v>
      </c>
      <c r="G116" s="4" t="s">
        <v>194</v>
      </c>
    </row>
    <row r="117" spans="1:7" ht="30" x14ac:dyDescent="0.25">
      <c r="A117" s="6"/>
      <c r="B117" s="4" t="s">
        <v>193</v>
      </c>
      <c r="C117" s="10" t="s">
        <v>33</v>
      </c>
      <c r="D117" s="25">
        <v>33.9</v>
      </c>
      <c r="E117" s="10">
        <v>0</v>
      </c>
      <c r="F117" s="10">
        <f t="shared" si="8"/>
        <v>0</v>
      </c>
      <c r="G117" s="4" t="s">
        <v>196</v>
      </c>
    </row>
    <row r="118" spans="1:7" ht="30" x14ac:dyDescent="0.25">
      <c r="A118" s="6"/>
      <c r="B118" s="4" t="s">
        <v>195</v>
      </c>
      <c r="C118" s="10" t="s">
        <v>33</v>
      </c>
      <c r="D118" s="25">
        <v>33.9</v>
      </c>
      <c r="E118" s="10">
        <v>0</v>
      </c>
      <c r="F118" s="10">
        <f t="shared" si="8"/>
        <v>0</v>
      </c>
      <c r="G118" s="4" t="s">
        <v>72</v>
      </c>
    </row>
    <row r="119" spans="1:7" ht="30" x14ac:dyDescent="0.25">
      <c r="A119" s="6"/>
      <c r="B119" s="4" t="s">
        <v>69</v>
      </c>
      <c r="C119" s="10" t="s">
        <v>9</v>
      </c>
      <c r="D119" s="25">
        <v>19</v>
      </c>
      <c r="E119" s="10">
        <v>0</v>
      </c>
      <c r="F119" s="10">
        <f t="shared" si="8"/>
        <v>0</v>
      </c>
      <c r="G119" s="4"/>
    </row>
    <row r="120" spans="1:7" ht="36" customHeight="1" x14ac:dyDescent="0.25">
      <c r="A120" s="8" t="s">
        <v>26</v>
      </c>
      <c r="B120" s="11" t="s">
        <v>27</v>
      </c>
      <c r="C120" s="11"/>
      <c r="D120" s="11"/>
      <c r="E120" s="11"/>
      <c r="F120" s="11"/>
      <c r="G120" s="11"/>
    </row>
    <row r="121" spans="1:7" x14ac:dyDescent="0.25">
      <c r="A121" s="6"/>
      <c r="B121" s="22" t="s">
        <v>42</v>
      </c>
      <c r="C121" s="22"/>
      <c r="D121" s="23"/>
      <c r="E121" s="10"/>
      <c r="F121" s="10"/>
      <c r="G121" s="10"/>
    </row>
    <row r="122" spans="1:7" ht="64.5" customHeight="1" x14ac:dyDescent="0.25">
      <c r="A122" s="6"/>
      <c r="B122" s="4" t="s">
        <v>125</v>
      </c>
      <c r="C122" s="10" t="s">
        <v>33</v>
      </c>
      <c r="D122" s="25">
        <v>51.5</v>
      </c>
      <c r="E122" s="10">
        <v>0</v>
      </c>
      <c r="F122" s="10">
        <f>E122*D122</f>
        <v>0</v>
      </c>
      <c r="G122" s="4" t="s">
        <v>126</v>
      </c>
    </row>
    <row r="123" spans="1:7" ht="30" x14ac:dyDescent="0.25">
      <c r="A123" s="6"/>
      <c r="B123" s="4" t="s">
        <v>127</v>
      </c>
      <c r="C123" s="10" t="s">
        <v>33</v>
      </c>
      <c r="D123" s="25">
        <v>51.5</v>
      </c>
      <c r="E123" s="10">
        <v>0</v>
      </c>
      <c r="F123" s="10">
        <f>E123*D123</f>
        <v>0</v>
      </c>
      <c r="G123" s="4" t="s">
        <v>128</v>
      </c>
    </row>
    <row r="124" spans="1:7" ht="17.25" x14ac:dyDescent="0.25">
      <c r="A124" s="6"/>
      <c r="B124" s="4" t="s">
        <v>71</v>
      </c>
      <c r="C124" s="10" t="s">
        <v>33</v>
      </c>
      <c r="D124" s="25">
        <v>51.5</v>
      </c>
      <c r="E124" s="10">
        <v>0</v>
      </c>
      <c r="F124" s="10">
        <f>E124*D124</f>
        <v>0</v>
      </c>
      <c r="G124" s="4" t="s">
        <v>129</v>
      </c>
    </row>
    <row r="125" spans="1:7" x14ac:dyDescent="0.25">
      <c r="A125" s="6"/>
      <c r="B125" s="4" t="s">
        <v>45</v>
      </c>
      <c r="C125" s="10"/>
      <c r="D125" s="24"/>
      <c r="E125" s="10"/>
      <c r="F125" s="10"/>
      <c r="G125" s="4"/>
    </row>
    <row r="126" spans="1:7" ht="30" x14ac:dyDescent="0.25">
      <c r="A126" s="6"/>
      <c r="B126" s="4" t="s">
        <v>175</v>
      </c>
      <c r="C126" s="10" t="s">
        <v>33</v>
      </c>
      <c r="D126" s="25">
        <f>4.8+8.5</f>
        <v>13.3</v>
      </c>
      <c r="E126" s="10">
        <v>0</v>
      </c>
      <c r="F126" s="10">
        <f t="shared" ref="F126:F134" si="9">E126*D126</f>
        <v>0</v>
      </c>
      <c r="G126" s="4" t="s">
        <v>156</v>
      </c>
    </row>
    <row r="127" spans="1:7" ht="30" x14ac:dyDescent="0.25">
      <c r="A127" s="6"/>
      <c r="B127" s="4" t="s">
        <v>176</v>
      </c>
      <c r="C127" s="10" t="s">
        <v>33</v>
      </c>
      <c r="D127" s="25">
        <f>4.8+8.5</f>
        <v>13.3</v>
      </c>
      <c r="E127" s="10">
        <v>0</v>
      </c>
      <c r="F127" s="10">
        <f t="shared" si="9"/>
        <v>0</v>
      </c>
      <c r="G127" s="4" t="s">
        <v>128</v>
      </c>
    </row>
    <row r="128" spans="1:7" ht="45" x14ac:dyDescent="0.25">
      <c r="A128" s="6"/>
      <c r="B128" s="4" t="s">
        <v>177</v>
      </c>
      <c r="C128" s="10" t="s">
        <v>33</v>
      </c>
      <c r="D128" s="25">
        <f>4.8+8.5</f>
        <v>13.3</v>
      </c>
      <c r="E128" s="10">
        <v>0</v>
      </c>
      <c r="F128" s="10">
        <f t="shared" si="9"/>
        <v>0</v>
      </c>
      <c r="G128" s="4" t="s">
        <v>174</v>
      </c>
    </row>
    <row r="129" spans="1:7" ht="45" x14ac:dyDescent="0.25">
      <c r="A129" s="6"/>
      <c r="B129" s="4" t="s">
        <v>178</v>
      </c>
      <c r="C129" s="10" t="s">
        <v>33</v>
      </c>
      <c r="D129" s="25">
        <v>8.1</v>
      </c>
      <c r="E129" s="10">
        <v>0</v>
      </c>
      <c r="F129" s="10">
        <f t="shared" si="9"/>
        <v>0</v>
      </c>
      <c r="G129" s="4" t="s">
        <v>128</v>
      </c>
    </row>
    <row r="130" spans="1:7" ht="45" x14ac:dyDescent="0.25">
      <c r="A130" s="6"/>
      <c r="B130" s="4" t="s">
        <v>179</v>
      </c>
      <c r="C130" s="10" t="s">
        <v>33</v>
      </c>
      <c r="D130" s="25">
        <v>8.1</v>
      </c>
      <c r="E130" s="10">
        <v>0</v>
      </c>
      <c r="F130" s="10">
        <f t="shared" si="9"/>
        <v>0</v>
      </c>
      <c r="G130" s="4" t="s">
        <v>156</v>
      </c>
    </row>
    <row r="131" spans="1:7" ht="17.25" x14ac:dyDescent="0.25">
      <c r="A131" s="6"/>
      <c r="B131" s="4" t="s">
        <v>180</v>
      </c>
      <c r="C131" s="10" t="s">
        <v>33</v>
      </c>
      <c r="D131" s="25">
        <v>8.1</v>
      </c>
      <c r="E131" s="10">
        <v>0</v>
      </c>
      <c r="F131" s="10">
        <f t="shared" si="9"/>
        <v>0</v>
      </c>
      <c r="G131" s="4" t="s">
        <v>164</v>
      </c>
    </row>
    <row r="132" spans="1:7" ht="35.25" customHeight="1" x14ac:dyDescent="0.25">
      <c r="A132" s="6"/>
      <c r="B132" s="4" t="s">
        <v>181</v>
      </c>
      <c r="C132" s="10" t="s">
        <v>33</v>
      </c>
      <c r="D132" s="25">
        <v>64.27</v>
      </c>
      <c r="E132" s="10">
        <v>0</v>
      </c>
      <c r="F132" s="10">
        <f t="shared" si="9"/>
        <v>0</v>
      </c>
      <c r="G132" s="4" t="s">
        <v>128</v>
      </c>
    </row>
    <row r="133" spans="1:7" ht="30" x14ac:dyDescent="0.25">
      <c r="A133" s="6"/>
      <c r="B133" s="4" t="s">
        <v>182</v>
      </c>
      <c r="C133" s="10" t="s">
        <v>33</v>
      </c>
      <c r="D133" s="25">
        <v>64.27</v>
      </c>
      <c r="E133" s="10">
        <v>0</v>
      </c>
      <c r="F133" s="10">
        <f t="shared" si="9"/>
        <v>0</v>
      </c>
      <c r="G133" s="4" t="s">
        <v>156</v>
      </c>
    </row>
    <row r="134" spans="1:7" ht="45" x14ac:dyDescent="0.25">
      <c r="A134" s="6"/>
      <c r="B134" s="4" t="s">
        <v>183</v>
      </c>
      <c r="C134" s="10" t="s">
        <v>33</v>
      </c>
      <c r="D134" s="25">
        <v>64.27</v>
      </c>
      <c r="E134" s="10">
        <v>0</v>
      </c>
      <c r="F134" s="10">
        <f t="shared" si="9"/>
        <v>0</v>
      </c>
      <c r="G134" s="4" t="s">
        <v>126</v>
      </c>
    </row>
    <row r="135" spans="1:7" x14ac:dyDescent="0.25">
      <c r="A135" s="6"/>
      <c r="B135" s="4" t="s">
        <v>46</v>
      </c>
      <c r="C135" s="10"/>
      <c r="D135" s="24"/>
      <c r="E135" s="10"/>
      <c r="F135" s="10"/>
      <c r="G135" s="4"/>
    </row>
    <row r="136" spans="1:7" ht="30" x14ac:dyDescent="0.25">
      <c r="A136" s="6"/>
      <c r="B136" s="4" t="s">
        <v>200</v>
      </c>
      <c r="C136" s="10" t="s">
        <v>33</v>
      </c>
      <c r="D136" s="25">
        <v>79.599999999999994</v>
      </c>
      <c r="E136" s="10">
        <v>0</v>
      </c>
      <c r="F136" s="10">
        <f t="shared" ref="F136:F142" si="10">E136*D136</f>
        <v>0</v>
      </c>
      <c r="G136" s="4" t="s">
        <v>128</v>
      </c>
    </row>
    <row r="137" spans="1:7" ht="30" x14ac:dyDescent="0.25">
      <c r="A137" s="6"/>
      <c r="B137" s="4" t="s">
        <v>182</v>
      </c>
      <c r="C137" s="10" t="s">
        <v>33</v>
      </c>
      <c r="D137" s="25">
        <v>79.599999999999994</v>
      </c>
      <c r="E137" s="10">
        <v>0</v>
      </c>
      <c r="F137" s="10">
        <f t="shared" si="10"/>
        <v>0</v>
      </c>
      <c r="G137" s="4" t="s">
        <v>156</v>
      </c>
    </row>
    <row r="138" spans="1:7" ht="45" x14ac:dyDescent="0.25">
      <c r="A138" s="6"/>
      <c r="B138" s="4" t="s">
        <v>183</v>
      </c>
      <c r="C138" s="10" t="s">
        <v>33</v>
      </c>
      <c r="D138" s="25">
        <f>10.4</f>
        <v>10.4</v>
      </c>
      <c r="E138" s="10">
        <v>0</v>
      </c>
      <c r="F138" s="10">
        <f t="shared" si="10"/>
        <v>0</v>
      </c>
      <c r="G138" s="4" t="s">
        <v>126</v>
      </c>
    </row>
    <row r="139" spans="1:7" ht="75" x14ac:dyDescent="0.25">
      <c r="A139" s="6"/>
      <c r="B139" s="4" t="s">
        <v>198</v>
      </c>
      <c r="C139" s="10" t="s">
        <v>33</v>
      </c>
      <c r="D139" s="25">
        <v>69.2</v>
      </c>
      <c r="E139" s="10">
        <v>0</v>
      </c>
      <c r="F139" s="10">
        <f t="shared" si="10"/>
        <v>0</v>
      </c>
      <c r="G139" s="4" t="s">
        <v>126</v>
      </c>
    </row>
    <row r="140" spans="1:7" ht="30" x14ac:dyDescent="0.25">
      <c r="A140" s="6"/>
      <c r="B140" s="4" t="s">
        <v>199</v>
      </c>
      <c r="C140" s="10" t="s">
        <v>33</v>
      </c>
      <c r="D140" s="25">
        <v>3.1</v>
      </c>
      <c r="E140" s="10">
        <v>0</v>
      </c>
      <c r="F140" s="10">
        <f t="shared" si="10"/>
        <v>0</v>
      </c>
      <c r="G140" s="4" t="s">
        <v>60</v>
      </c>
    </row>
    <row r="141" spans="1:7" ht="45" x14ac:dyDescent="0.25">
      <c r="A141" s="6"/>
      <c r="B141" s="4" t="s">
        <v>201</v>
      </c>
      <c r="C141" s="10" t="s">
        <v>33</v>
      </c>
      <c r="D141" s="25">
        <v>3.1</v>
      </c>
      <c r="E141" s="10">
        <v>0</v>
      </c>
      <c r="F141" s="10">
        <f t="shared" si="10"/>
        <v>0</v>
      </c>
      <c r="G141" s="4" t="s">
        <v>128</v>
      </c>
    </row>
    <row r="142" spans="1:7" ht="45" x14ac:dyDescent="0.25">
      <c r="A142" s="6"/>
      <c r="B142" s="4" t="s">
        <v>202</v>
      </c>
      <c r="C142" s="10" t="s">
        <v>33</v>
      </c>
      <c r="D142" s="25">
        <v>3.1</v>
      </c>
      <c r="E142" s="10">
        <v>0</v>
      </c>
      <c r="F142" s="10">
        <f t="shared" si="10"/>
        <v>0</v>
      </c>
      <c r="G142" s="4" t="s">
        <v>156</v>
      </c>
    </row>
    <row r="143" spans="1:7" x14ac:dyDescent="0.25">
      <c r="A143" s="6"/>
      <c r="B143" s="4"/>
      <c r="C143" s="10"/>
      <c r="D143" s="24"/>
      <c r="E143" s="10"/>
      <c r="F143" s="10"/>
      <c r="G143" s="4"/>
    </row>
    <row r="144" spans="1:7" x14ac:dyDescent="0.25">
      <c r="A144" s="6"/>
      <c r="B144" s="4"/>
      <c r="C144" s="10"/>
      <c r="D144" s="10"/>
      <c r="E144" s="10"/>
      <c r="F144" s="10"/>
      <c r="G144" s="4"/>
    </row>
    <row r="145" spans="1:7" x14ac:dyDescent="0.25">
      <c r="A145" s="7" t="s">
        <v>28</v>
      </c>
      <c r="B145" s="26" t="s">
        <v>94</v>
      </c>
      <c r="C145" s="26"/>
      <c r="D145" s="26"/>
      <c r="E145" s="26"/>
      <c r="F145" s="18"/>
      <c r="G145" s="13"/>
    </row>
    <row r="146" spans="1:7" x14ac:dyDescent="0.25">
      <c r="A146" s="8" t="s">
        <v>29</v>
      </c>
      <c r="B146" s="11" t="s">
        <v>30</v>
      </c>
      <c r="C146" s="11"/>
      <c r="D146" s="11"/>
      <c r="E146" s="11"/>
      <c r="F146" s="11"/>
      <c r="G146" s="11"/>
    </row>
    <row r="147" spans="1:7" x14ac:dyDescent="0.25">
      <c r="A147" s="6"/>
      <c r="B147" s="10" t="s">
        <v>39</v>
      </c>
      <c r="C147" s="10" t="s">
        <v>34</v>
      </c>
      <c r="D147" s="10">
        <v>1</v>
      </c>
      <c r="E147" s="10">
        <v>0</v>
      </c>
      <c r="F147" s="10">
        <f t="shared" ref="F147:F165" si="11">E147*D147</f>
        <v>0</v>
      </c>
      <c r="G147" s="10"/>
    </row>
    <row r="148" spans="1:7" x14ac:dyDescent="0.25">
      <c r="A148" s="6"/>
      <c r="B148" s="10" t="s">
        <v>209</v>
      </c>
      <c r="C148" s="10" t="s">
        <v>9</v>
      </c>
      <c r="D148" s="10">
        <v>1</v>
      </c>
      <c r="E148" s="10">
        <v>0</v>
      </c>
      <c r="F148" s="10">
        <f t="shared" si="11"/>
        <v>0</v>
      </c>
      <c r="G148" s="10"/>
    </row>
    <row r="149" spans="1:7" x14ac:dyDescent="0.25">
      <c r="A149" s="6"/>
      <c r="B149" s="10" t="s">
        <v>210</v>
      </c>
      <c r="C149" s="10" t="s">
        <v>9</v>
      </c>
      <c r="D149" s="10">
        <v>1</v>
      </c>
      <c r="E149" s="10">
        <v>0</v>
      </c>
      <c r="F149" s="10">
        <f t="shared" si="11"/>
        <v>0</v>
      </c>
      <c r="G149" s="10" t="s">
        <v>216</v>
      </c>
    </row>
    <row r="150" spans="1:7" ht="30" x14ac:dyDescent="0.25">
      <c r="A150" s="6"/>
      <c r="B150" s="10" t="s">
        <v>211</v>
      </c>
      <c r="C150" s="10" t="s">
        <v>9</v>
      </c>
      <c r="D150" s="10">
        <v>1</v>
      </c>
      <c r="E150" s="10">
        <v>0</v>
      </c>
      <c r="F150" s="10">
        <f t="shared" si="11"/>
        <v>0</v>
      </c>
      <c r="G150" s="10" t="s">
        <v>217</v>
      </c>
    </row>
    <row r="151" spans="1:7" x14ac:dyDescent="0.25">
      <c r="A151" s="6"/>
      <c r="B151" s="10" t="s">
        <v>212</v>
      </c>
      <c r="C151" s="10" t="s">
        <v>9</v>
      </c>
      <c r="D151" s="10">
        <v>1</v>
      </c>
      <c r="E151" s="10">
        <v>0</v>
      </c>
      <c r="F151" s="10">
        <f t="shared" si="11"/>
        <v>0</v>
      </c>
      <c r="G151" s="10" t="s">
        <v>217</v>
      </c>
    </row>
    <row r="152" spans="1:7" x14ac:dyDescent="0.25">
      <c r="A152" s="6"/>
      <c r="B152" s="10" t="s">
        <v>213</v>
      </c>
      <c r="C152" s="10" t="s">
        <v>9</v>
      </c>
      <c r="D152" s="10">
        <v>1</v>
      </c>
      <c r="E152" s="10">
        <v>0</v>
      </c>
      <c r="F152" s="10">
        <f t="shared" si="11"/>
        <v>0</v>
      </c>
      <c r="G152" s="10" t="s">
        <v>217</v>
      </c>
    </row>
    <row r="153" spans="1:7" ht="30" x14ac:dyDescent="0.25">
      <c r="A153" s="6"/>
      <c r="B153" s="10" t="s">
        <v>214</v>
      </c>
      <c r="C153" s="10" t="s">
        <v>9</v>
      </c>
      <c r="D153" s="10">
        <v>5</v>
      </c>
      <c r="E153" s="10">
        <v>0</v>
      </c>
      <c r="F153" s="10">
        <f t="shared" si="11"/>
        <v>0</v>
      </c>
      <c r="G153" s="10" t="s">
        <v>218</v>
      </c>
    </row>
    <row r="154" spans="1:7" ht="30" x14ac:dyDescent="0.25">
      <c r="A154" s="6"/>
      <c r="B154" s="10" t="s">
        <v>215</v>
      </c>
      <c r="C154" s="10" t="s">
        <v>34</v>
      </c>
      <c r="D154" s="10">
        <v>5</v>
      </c>
      <c r="E154" s="10">
        <v>0</v>
      </c>
      <c r="F154" s="10">
        <f t="shared" si="11"/>
        <v>0</v>
      </c>
      <c r="G154" s="10" t="s">
        <v>111</v>
      </c>
    </row>
    <row r="155" spans="1:7" ht="30" x14ac:dyDescent="0.25">
      <c r="A155" s="6"/>
      <c r="B155" s="10" t="s">
        <v>219</v>
      </c>
      <c r="C155" s="10" t="s">
        <v>9</v>
      </c>
      <c r="D155" s="10">
        <v>1</v>
      </c>
      <c r="E155" s="10">
        <v>0</v>
      </c>
      <c r="F155" s="10">
        <f t="shared" si="11"/>
        <v>0</v>
      </c>
      <c r="G155" s="10" t="s">
        <v>222</v>
      </c>
    </row>
    <row r="156" spans="1:7" x14ac:dyDescent="0.25">
      <c r="A156" s="6"/>
      <c r="B156" s="10" t="s">
        <v>220</v>
      </c>
      <c r="C156" s="10" t="s">
        <v>9</v>
      </c>
      <c r="D156" s="10">
        <v>1</v>
      </c>
      <c r="E156" s="10">
        <v>0</v>
      </c>
      <c r="F156" s="10">
        <f t="shared" si="11"/>
        <v>0</v>
      </c>
      <c r="G156" s="10" t="s">
        <v>222</v>
      </c>
    </row>
    <row r="157" spans="1:7" x14ac:dyDescent="0.25">
      <c r="A157" s="6"/>
      <c r="B157" s="10" t="s">
        <v>221</v>
      </c>
      <c r="C157" s="10" t="s">
        <v>9</v>
      </c>
      <c r="D157" s="10">
        <v>1</v>
      </c>
      <c r="E157" s="10">
        <v>0</v>
      </c>
      <c r="F157" s="10">
        <f t="shared" si="11"/>
        <v>0</v>
      </c>
      <c r="G157" s="10" t="s">
        <v>222</v>
      </c>
    </row>
    <row r="158" spans="1:7" x14ac:dyDescent="0.25">
      <c r="A158" s="6"/>
      <c r="B158" s="10" t="s">
        <v>223</v>
      </c>
      <c r="C158" s="10" t="s">
        <v>9</v>
      </c>
      <c r="D158" s="10">
        <v>1</v>
      </c>
      <c r="E158" s="10">
        <v>0</v>
      </c>
      <c r="F158" s="10">
        <f t="shared" si="11"/>
        <v>0</v>
      </c>
      <c r="G158" s="10" t="s">
        <v>222</v>
      </c>
    </row>
    <row r="159" spans="1:7" x14ac:dyDescent="0.25">
      <c r="A159" s="6"/>
      <c r="B159" s="10" t="s">
        <v>224</v>
      </c>
      <c r="C159" s="10" t="s">
        <v>9</v>
      </c>
      <c r="D159" s="10">
        <v>1</v>
      </c>
      <c r="E159" s="10">
        <v>0</v>
      </c>
      <c r="F159" s="10">
        <f t="shared" si="11"/>
        <v>0</v>
      </c>
      <c r="G159" s="10" t="s">
        <v>222</v>
      </c>
    </row>
    <row r="160" spans="1:7" x14ac:dyDescent="0.25">
      <c r="A160" s="6"/>
      <c r="B160" s="10" t="s">
        <v>225</v>
      </c>
      <c r="C160" s="10" t="s">
        <v>9</v>
      </c>
      <c r="D160" s="10">
        <v>1</v>
      </c>
      <c r="E160" s="10">
        <v>0</v>
      </c>
      <c r="F160" s="10">
        <f t="shared" si="11"/>
        <v>0</v>
      </c>
      <c r="G160" s="10" t="s">
        <v>222</v>
      </c>
    </row>
    <row r="161" spans="1:7" ht="75" x14ac:dyDescent="0.25">
      <c r="A161" s="6"/>
      <c r="B161" s="10" t="s">
        <v>95</v>
      </c>
      <c r="C161" s="10" t="s">
        <v>33</v>
      </c>
      <c r="D161" s="10">
        <v>82.7</v>
      </c>
      <c r="E161" s="10">
        <v>0</v>
      </c>
      <c r="F161" s="10">
        <f t="shared" si="11"/>
        <v>0</v>
      </c>
      <c r="G161" s="10" t="s">
        <v>72</v>
      </c>
    </row>
    <row r="162" spans="1:7" ht="66.75" customHeight="1" x14ac:dyDescent="0.25">
      <c r="A162" s="6"/>
      <c r="B162" s="10" t="s">
        <v>228</v>
      </c>
      <c r="C162" s="10" t="s">
        <v>9</v>
      </c>
      <c r="D162" s="10">
        <v>1</v>
      </c>
      <c r="E162" s="10">
        <v>0</v>
      </c>
      <c r="F162" s="10">
        <f t="shared" si="11"/>
        <v>0</v>
      </c>
      <c r="G162" s="10" t="s">
        <v>230</v>
      </c>
    </row>
    <row r="163" spans="1:7" ht="30" x14ac:dyDescent="0.25">
      <c r="A163" s="6"/>
      <c r="B163" s="10" t="s">
        <v>227</v>
      </c>
      <c r="C163" s="10" t="s">
        <v>9</v>
      </c>
      <c r="D163" s="10">
        <v>1</v>
      </c>
      <c r="E163" s="10">
        <v>0</v>
      </c>
      <c r="F163" s="10">
        <f t="shared" si="11"/>
        <v>0</v>
      </c>
      <c r="G163" s="10" t="s">
        <v>229</v>
      </c>
    </row>
    <row r="164" spans="1:7" x14ac:dyDescent="0.25">
      <c r="A164" s="6"/>
      <c r="B164" s="10" t="s">
        <v>231</v>
      </c>
      <c r="C164" s="10" t="s">
        <v>34</v>
      </c>
      <c r="D164" s="10">
        <v>1</v>
      </c>
      <c r="E164" s="10">
        <v>0</v>
      </c>
      <c r="F164" s="10">
        <f t="shared" si="11"/>
        <v>0</v>
      </c>
      <c r="G164" s="10"/>
    </row>
    <row r="165" spans="1:7" ht="30" x14ac:dyDescent="0.25">
      <c r="A165" s="6"/>
      <c r="B165" s="10" t="s">
        <v>232</v>
      </c>
      <c r="C165" s="10" t="s">
        <v>34</v>
      </c>
      <c r="D165" s="10">
        <v>1</v>
      </c>
      <c r="E165" s="10">
        <v>0</v>
      </c>
      <c r="F165" s="10">
        <f t="shared" si="11"/>
        <v>0</v>
      </c>
      <c r="G165" s="10"/>
    </row>
    <row r="166" spans="1:7" x14ac:dyDescent="0.25">
      <c r="A166" s="6"/>
      <c r="B166" s="10" t="s">
        <v>233</v>
      </c>
      <c r="C166" s="10" t="s">
        <v>34</v>
      </c>
      <c r="D166" s="10">
        <v>1</v>
      </c>
      <c r="E166" s="10">
        <v>0</v>
      </c>
      <c r="F166" s="10">
        <f t="shared" ref="F166" si="12">E166*D166</f>
        <v>0</v>
      </c>
      <c r="G166" s="10"/>
    </row>
    <row r="167" spans="1:7" ht="14.25" customHeight="1" x14ac:dyDescent="0.25">
      <c r="A167" s="6"/>
      <c r="B167" s="10"/>
      <c r="C167" s="10"/>
      <c r="D167" s="10"/>
      <c r="E167" s="10"/>
      <c r="F167" s="10"/>
      <c r="G167" s="10"/>
    </row>
    <row r="168" spans="1:7" x14ac:dyDescent="0.25">
      <c r="A168" s="8" t="s">
        <v>31</v>
      </c>
      <c r="B168" s="11" t="s">
        <v>12</v>
      </c>
      <c r="C168" s="11"/>
      <c r="D168" s="11"/>
      <c r="E168" s="11"/>
      <c r="F168" s="11"/>
      <c r="G168" s="11"/>
    </row>
    <row r="169" spans="1:7" x14ac:dyDescent="0.25">
      <c r="A169" s="6" t="s">
        <v>32</v>
      </c>
      <c r="B169" s="10" t="s">
        <v>12</v>
      </c>
      <c r="C169" s="10" t="s">
        <v>4</v>
      </c>
      <c r="D169" s="10">
        <v>0</v>
      </c>
      <c r="E169" s="10">
        <v>0</v>
      </c>
      <c r="F169" s="10">
        <f>E169*D169</f>
        <v>0</v>
      </c>
      <c r="G169" s="10"/>
    </row>
    <row r="170" spans="1:7" x14ac:dyDescent="0.25">
      <c r="A170" s="6"/>
      <c r="B170" s="10"/>
      <c r="C170" s="10"/>
      <c r="D170" s="10"/>
      <c r="E170" s="10"/>
      <c r="F170" s="10"/>
      <c r="G170" s="10"/>
    </row>
    <row r="171" spans="1:7" x14ac:dyDescent="0.25">
      <c r="A171" s="32" t="s">
        <v>5</v>
      </c>
      <c r="B171" s="33"/>
      <c r="C171" s="33"/>
      <c r="D171" s="33"/>
      <c r="E171" s="33"/>
      <c r="F171" s="33"/>
      <c r="G171" s="9"/>
    </row>
    <row r="172" spans="1:7" x14ac:dyDescent="0.25">
      <c r="A172" s="14"/>
      <c r="B172" s="5"/>
      <c r="C172" s="5"/>
      <c r="D172" s="34" t="s">
        <v>6</v>
      </c>
      <c r="E172" s="35"/>
      <c r="F172" s="16">
        <f>SUM(F2:F169)</f>
        <v>0</v>
      </c>
      <c r="G172" s="5"/>
    </row>
    <row r="173" spans="1:7" x14ac:dyDescent="0.25">
      <c r="A173" s="14"/>
      <c r="B173" s="5"/>
      <c r="C173" s="5"/>
      <c r="D173" s="34" t="s">
        <v>7</v>
      </c>
      <c r="E173" s="35"/>
      <c r="F173" s="16">
        <f>F172*0.2</f>
        <v>0</v>
      </c>
      <c r="G173" s="5"/>
    </row>
    <row r="174" spans="1:7" x14ac:dyDescent="0.25">
      <c r="A174" s="6"/>
      <c r="B174" s="4"/>
      <c r="C174" s="4"/>
      <c r="D174" s="30" t="s">
        <v>8</v>
      </c>
      <c r="E174" s="31"/>
      <c r="F174" s="10">
        <f>F173+F172</f>
        <v>0</v>
      </c>
      <c r="G174" s="4"/>
    </row>
    <row r="175" spans="1:7" x14ac:dyDescent="0.25">
      <c r="A175" s="12"/>
      <c r="B175" s="4"/>
      <c r="C175" s="4"/>
      <c r="D175" s="10"/>
      <c r="E175" s="10"/>
      <c r="F175" s="10"/>
      <c r="G175" s="4"/>
    </row>
    <row r="176" spans="1:7" x14ac:dyDescent="0.25">
      <c r="A176" s="12"/>
      <c r="B176" s="4"/>
      <c r="C176" s="4"/>
      <c r="D176" s="10"/>
      <c r="E176" s="10"/>
      <c r="F176" s="10"/>
      <c r="G176" s="4"/>
    </row>
    <row r="177" spans="1:7" x14ac:dyDescent="0.25">
      <c r="A177" s="12"/>
      <c r="B177" s="4"/>
      <c r="C177" s="4"/>
      <c r="D177" s="10"/>
      <c r="E177" s="10"/>
      <c r="F177" s="10"/>
      <c r="G177" s="4"/>
    </row>
    <row r="178" spans="1:7" x14ac:dyDescent="0.25">
      <c r="A178" s="12"/>
      <c r="B178" s="4"/>
      <c r="C178" s="4"/>
      <c r="D178" s="10"/>
      <c r="E178" s="10"/>
      <c r="F178" s="10"/>
      <c r="G178" s="4"/>
    </row>
    <row r="179" spans="1:7" x14ac:dyDescent="0.25">
      <c r="A179" s="12"/>
      <c r="B179" s="4"/>
      <c r="C179" s="4"/>
      <c r="D179" s="10"/>
      <c r="E179" s="10"/>
      <c r="F179" s="10"/>
      <c r="G179" s="4"/>
    </row>
    <row r="180" spans="1:7" x14ac:dyDescent="0.25">
      <c r="A180" s="12"/>
      <c r="B180" s="4"/>
      <c r="C180" s="4"/>
      <c r="D180" s="10"/>
      <c r="E180" s="10"/>
      <c r="F180" s="10"/>
      <c r="G180" s="4"/>
    </row>
    <row r="181" spans="1:7" x14ac:dyDescent="0.25">
      <c r="A181" s="12"/>
      <c r="B181" s="4"/>
      <c r="C181" s="4"/>
      <c r="D181" s="10"/>
      <c r="E181" s="10"/>
      <c r="F181" s="10"/>
      <c r="G181" s="4"/>
    </row>
    <row r="182" spans="1:7" x14ac:dyDescent="0.25">
      <c r="A182" s="12"/>
      <c r="B182" s="4"/>
      <c r="C182" s="4"/>
      <c r="D182" s="10"/>
      <c r="E182" s="10"/>
      <c r="F182" s="10"/>
      <c r="G182" s="4"/>
    </row>
    <row r="183" spans="1:7" x14ac:dyDescent="0.25">
      <c r="A183" s="12"/>
      <c r="B183" s="4"/>
      <c r="C183" s="4"/>
      <c r="D183" s="10"/>
      <c r="E183" s="10"/>
      <c r="F183" s="10"/>
      <c r="G183" s="4"/>
    </row>
    <row r="184" spans="1:7" x14ac:dyDescent="0.25">
      <c r="A184" s="12"/>
      <c r="B184" s="4"/>
      <c r="C184" s="4"/>
      <c r="D184" s="10"/>
      <c r="E184" s="10"/>
      <c r="F184" s="10"/>
      <c r="G184" s="4"/>
    </row>
    <row r="185" spans="1:7" x14ac:dyDescent="0.25">
      <c r="A185" s="12"/>
      <c r="B185" s="4"/>
      <c r="C185" s="4"/>
      <c r="D185" s="10"/>
      <c r="E185" s="10"/>
      <c r="F185" s="10"/>
      <c r="G185" s="4"/>
    </row>
    <row r="186" spans="1:7" x14ac:dyDescent="0.25">
      <c r="A186" s="12"/>
      <c r="B186" s="4"/>
      <c r="C186" s="4"/>
      <c r="D186" s="10"/>
      <c r="E186" s="10"/>
      <c r="F186" s="10"/>
      <c r="G186" s="4"/>
    </row>
    <row r="187" spans="1:7" ht="15" customHeight="1" x14ac:dyDescent="0.25">
      <c r="A187" s="27" t="s">
        <v>226</v>
      </c>
      <c r="B187" s="27"/>
      <c r="C187" s="27"/>
      <c r="D187" s="27"/>
      <c r="E187" s="27"/>
      <c r="F187" s="27"/>
      <c r="G187" s="27"/>
    </row>
    <row r="188" spans="1:7" x14ac:dyDescent="0.25">
      <c r="A188" s="28"/>
      <c r="B188" s="28"/>
      <c r="C188" s="28"/>
      <c r="D188" s="28"/>
      <c r="E188" s="28"/>
      <c r="F188" s="28"/>
      <c r="G188" s="28"/>
    </row>
    <row r="189" spans="1:7" x14ac:dyDescent="0.25">
      <c r="A189" s="28"/>
      <c r="B189" s="28"/>
      <c r="C189" s="28"/>
      <c r="D189" s="28"/>
      <c r="E189" s="28"/>
      <c r="F189" s="28"/>
      <c r="G189" s="28"/>
    </row>
    <row r="190" spans="1:7" x14ac:dyDescent="0.25">
      <c r="A190" s="28"/>
      <c r="B190" s="28"/>
      <c r="C190" s="28"/>
      <c r="D190" s="28"/>
      <c r="E190" s="28"/>
      <c r="F190" s="28"/>
      <c r="G190" s="28"/>
    </row>
    <row r="191" spans="1:7" x14ac:dyDescent="0.25">
      <c r="A191" s="28"/>
      <c r="B191" s="28"/>
      <c r="C191" s="28"/>
      <c r="D191" s="28"/>
      <c r="E191" s="28"/>
      <c r="F191" s="28"/>
      <c r="G191" s="28"/>
    </row>
    <row r="192" spans="1:7" x14ac:dyDescent="0.25">
      <c r="A192" s="28"/>
      <c r="B192" s="28"/>
      <c r="C192" s="28"/>
      <c r="D192" s="28"/>
      <c r="E192" s="28"/>
      <c r="F192" s="28"/>
      <c r="G192" s="28"/>
    </row>
    <row r="193" spans="1:7" x14ac:dyDescent="0.25">
      <c r="A193" s="28"/>
      <c r="B193" s="28"/>
      <c r="C193" s="28"/>
      <c r="D193" s="28"/>
      <c r="E193" s="28"/>
      <c r="F193" s="28"/>
      <c r="G193" s="28"/>
    </row>
    <row r="194" spans="1:7" ht="15" customHeight="1" x14ac:dyDescent="0.25">
      <c r="A194" s="28"/>
      <c r="B194" s="28"/>
      <c r="C194" s="28"/>
      <c r="D194" s="28"/>
      <c r="E194" s="28"/>
      <c r="F194" s="28"/>
      <c r="G194" s="28"/>
    </row>
    <row r="195" spans="1:7" x14ac:dyDescent="0.25">
      <c r="A195" s="28"/>
      <c r="B195" s="28"/>
      <c r="C195" s="28"/>
      <c r="D195" s="28"/>
      <c r="E195" s="28"/>
      <c r="F195" s="28"/>
      <c r="G195" s="28"/>
    </row>
    <row r="196" spans="1:7" x14ac:dyDescent="0.25">
      <c r="A196" s="28"/>
      <c r="B196" s="28"/>
      <c r="C196" s="28"/>
      <c r="D196" s="28"/>
      <c r="E196" s="28"/>
      <c r="F196" s="28"/>
      <c r="G196" s="28"/>
    </row>
    <row r="197" spans="1:7" x14ac:dyDescent="0.25">
      <c r="A197" s="2"/>
      <c r="B197" s="2"/>
      <c r="C197" s="2"/>
      <c r="D197" s="19"/>
      <c r="E197" s="19"/>
      <c r="F197" s="19"/>
      <c r="G197" s="2"/>
    </row>
    <row r="198" spans="1:7" x14ac:dyDescent="0.25">
      <c r="A198" s="2"/>
      <c r="B198" s="2"/>
      <c r="C198" s="2"/>
      <c r="D198" s="19"/>
      <c r="E198" s="19"/>
      <c r="F198" s="19"/>
      <c r="G198" s="2"/>
    </row>
    <row r="199" spans="1:7" x14ac:dyDescent="0.25">
      <c r="A199" s="2"/>
      <c r="B199" s="2"/>
      <c r="C199" s="2"/>
      <c r="D199" s="19"/>
      <c r="E199" s="19"/>
      <c r="F199" s="19"/>
      <c r="G199" s="2"/>
    </row>
    <row r="200" spans="1:7" x14ac:dyDescent="0.25">
      <c r="A200" s="2"/>
      <c r="B200" s="2"/>
      <c r="C200" s="2"/>
      <c r="D200" s="19"/>
      <c r="E200" s="19"/>
      <c r="F200" s="19"/>
      <c r="G200" s="2"/>
    </row>
    <row r="201" spans="1:7" x14ac:dyDescent="0.25">
      <c r="A201" s="2"/>
      <c r="B201" s="2"/>
      <c r="C201" s="2"/>
      <c r="D201" s="19"/>
      <c r="E201" s="19"/>
      <c r="F201" s="19"/>
      <c r="G201" s="2"/>
    </row>
    <row r="202" spans="1:7" x14ac:dyDescent="0.25">
      <c r="A202" s="2"/>
      <c r="B202" s="2"/>
      <c r="C202" s="2"/>
      <c r="D202" s="19"/>
      <c r="E202" s="19"/>
      <c r="F202" s="19"/>
      <c r="G202" s="2"/>
    </row>
    <row r="203" spans="1:7" x14ac:dyDescent="0.25">
      <c r="A203" s="2"/>
      <c r="B203" s="2"/>
      <c r="C203" s="2"/>
      <c r="D203" s="19"/>
      <c r="E203" s="19"/>
      <c r="F203" s="19"/>
      <c r="G203" s="2"/>
    </row>
    <row r="204" spans="1:7" x14ac:dyDescent="0.25">
      <c r="A204" s="3"/>
      <c r="B204" s="3"/>
      <c r="C204" s="3"/>
      <c r="D204" s="20"/>
      <c r="E204" s="20"/>
      <c r="F204" s="20"/>
      <c r="G204" s="3"/>
    </row>
    <row r="205" spans="1:7" x14ac:dyDescent="0.25">
      <c r="A205" s="3"/>
      <c r="B205" s="3"/>
      <c r="C205" s="3"/>
      <c r="D205" s="20"/>
      <c r="E205" s="20"/>
      <c r="F205" s="20"/>
      <c r="G205" s="3"/>
    </row>
    <row r="206" spans="1:7" x14ac:dyDescent="0.25">
      <c r="A206" s="3"/>
      <c r="B206" s="3"/>
      <c r="C206" s="3"/>
      <c r="D206" s="20"/>
      <c r="E206" s="20"/>
      <c r="F206" s="20"/>
      <c r="G206" s="3"/>
    </row>
    <row r="207" spans="1:7" x14ac:dyDescent="0.25">
      <c r="A207" s="3"/>
      <c r="B207" s="3"/>
      <c r="C207" s="3"/>
      <c r="D207" s="20"/>
      <c r="E207" s="20"/>
      <c r="F207" s="20"/>
      <c r="G207" s="3"/>
    </row>
    <row r="208" spans="1:7" x14ac:dyDescent="0.25">
      <c r="A208" s="3"/>
      <c r="B208" s="3"/>
      <c r="C208" s="3"/>
      <c r="D208" s="20"/>
      <c r="E208" s="20"/>
      <c r="F208" s="20"/>
      <c r="G208" s="3"/>
    </row>
    <row r="209" spans="1:7" x14ac:dyDescent="0.25">
      <c r="A209" s="3"/>
      <c r="B209" s="3"/>
      <c r="C209" s="3"/>
      <c r="D209" s="20"/>
      <c r="E209" s="20"/>
      <c r="F209" s="20"/>
      <c r="G209" s="3"/>
    </row>
    <row r="210" spans="1:7" x14ac:dyDescent="0.25">
      <c r="A210" s="3"/>
      <c r="B210" s="3"/>
      <c r="C210" s="3"/>
      <c r="D210" s="20"/>
      <c r="E210" s="20"/>
      <c r="F210" s="20"/>
      <c r="G210" s="3"/>
    </row>
  </sheetData>
  <mergeCells count="10">
    <mergeCell ref="B23:E23"/>
    <mergeCell ref="B145:E145"/>
    <mergeCell ref="A187:G196"/>
    <mergeCell ref="J1:L1"/>
    <mergeCell ref="D174:E174"/>
    <mergeCell ref="A171:F171"/>
    <mergeCell ref="D172:E172"/>
    <mergeCell ref="D173:E173"/>
    <mergeCell ref="A2:G2"/>
    <mergeCell ref="A3:G3"/>
  </mergeCells>
  <pageMargins left="0.7" right="0.7" top="1.3166666666666667" bottom="1.1166666666666667" header="0.3" footer="0.3"/>
  <pageSetup paperSize="9" orientation="portrait" horizontalDpi="4294967293" r:id="rId1"/>
  <headerFooter>
    <oddHeader xml:space="preserve">&amp;L&amp;"-,Bold"&amp;14TAOTLUSEELARVE&amp;"-,Regular"&amp;11
Ehitusprojekti nimetus: Maarjamõisa lasteaed
Aadress: L.Puusepa tn 10, Tartu linn
Staadium: PP&amp;RMTR: EEP003610
Töö nr: 140517
Projekteerija: Tõnu Emberg
Vastutav spetsialist: Tõnu Emberg
</oddHeader>
    <oddFooter>&amp;L16.10.2017&amp;CLiigutuse alus: EVS 885-2005
Ehitusmahud on hinnangulised, mõõdetud projektide andmete alusel
Töövõtja kohustus on kontrollida ehitusmahtusid objektil. Materjalide ülekate/varu 
arvestada töövõtjal&amp;R&amp;P/&amp;N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2022-06-27T16:45:16Z</dcterms:modified>
</cp:coreProperties>
</file>