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ko/Downloads/"/>
    </mc:Choice>
  </mc:AlternateContent>
  <xr:revisionPtr revIDLastSave="0" documentId="13_ncr:1_{E96441C0-930C-D94E-933A-4FF8CC9A65C2}" xr6:coauthVersionLast="43" xr6:coauthVersionMax="43" xr10:uidLastSave="{00000000-0000-0000-0000-000000000000}"/>
  <bookViews>
    <workbookView xWindow="21100" yWindow="1680" windowWidth="35100" windowHeight="33160" xr2:uid="{00000000-000D-0000-FFFF-FFFF00000000}"/>
  </bookViews>
  <sheets>
    <sheet name="Üldehit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H31" i="1" s="1"/>
  <c r="C30" i="1"/>
  <c r="H30" i="1" s="1"/>
  <c r="C29" i="1"/>
  <c r="H29" i="1" s="1"/>
  <c r="A29" i="1"/>
  <c r="A30" i="1" s="1"/>
  <c r="A31" i="1" s="1"/>
  <c r="A32" i="1" s="1"/>
  <c r="C25" i="1"/>
  <c r="C24" i="1"/>
  <c r="H24" i="1" s="1"/>
  <c r="C23" i="1"/>
  <c r="F23" i="1" s="1"/>
  <c r="C22" i="1"/>
  <c r="F22" i="1" s="1"/>
  <c r="C21" i="1"/>
  <c r="F21" i="1" s="1"/>
  <c r="A21" i="1"/>
  <c r="A22" i="1" s="1"/>
  <c r="A23" i="1" s="1"/>
  <c r="A24" i="1" s="1"/>
  <c r="A25" i="1" s="1"/>
  <c r="C20" i="1"/>
  <c r="H20" i="1" s="1"/>
  <c r="C17" i="1"/>
  <c r="H17" i="1" s="1"/>
  <c r="C16" i="1"/>
  <c r="H16" i="1" s="1"/>
  <c r="C15" i="1"/>
  <c r="A15" i="1"/>
  <c r="A16" i="1" s="1"/>
  <c r="A17" i="1" s="1"/>
  <c r="C14" i="1"/>
  <c r="F14" i="1" s="1"/>
  <c r="C11" i="1"/>
  <c r="F11" i="1" s="1"/>
  <c r="C10" i="1"/>
  <c r="H10" i="1" s="1"/>
  <c r="C9" i="1"/>
  <c r="H9" i="1" s="1"/>
  <c r="C8" i="1"/>
  <c r="F8" i="1" s="1"/>
  <c r="C7" i="1"/>
  <c r="F7" i="1" s="1"/>
  <c r="C6" i="1"/>
  <c r="H6" i="1" s="1"/>
  <c r="C5" i="1"/>
  <c r="H5" i="1" s="1"/>
  <c r="C4" i="1"/>
  <c r="F4" i="1" s="1"/>
  <c r="A4" i="1"/>
  <c r="A5" i="1" s="1"/>
  <c r="A6" i="1" s="1"/>
  <c r="A7" i="1" s="1"/>
  <c r="A8" i="1" s="1"/>
  <c r="H3" i="1"/>
  <c r="C3" i="1"/>
  <c r="F3" i="1" s="1"/>
  <c r="C18" i="1" l="1"/>
  <c r="F17" i="1"/>
  <c r="I17" i="1" s="1"/>
  <c r="H8" i="1"/>
  <c r="I8" i="1" s="1"/>
  <c r="H23" i="1"/>
  <c r="I23" i="1" s="1"/>
  <c r="F6" i="1"/>
  <c r="I6" i="1" s="1"/>
  <c r="H14" i="1"/>
  <c r="C28" i="1"/>
  <c r="C33" i="1" s="1"/>
  <c r="I14" i="1"/>
  <c r="H28" i="1"/>
  <c r="H33" i="1" s="1"/>
  <c r="F28" i="1"/>
  <c r="A9" i="1"/>
  <c r="A10" i="1" s="1"/>
  <c r="A11" i="1"/>
  <c r="I3" i="1"/>
  <c r="H11" i="1"/>
  <c r="I11" i="1" s="1"/>
  <c r="H4" i="1"/>
  <c r="F9" i="1"/>
  <c r="I9" i="1" s="1"/>
  <c r="H15" i="1"/>
  <c r="H18" i="1" s="1"/>
  <c r="H7" i="1"/>
  <c r="I7" i="1" s="1"/>
  <c r="F5" i="1"/>
  <c r="I5" i="1" s="1"/>
  <c r="C26" i="1"/>
  <c r="F31" i="1"/>
  <c r="I31" i="1" s="1"/>
  <c r="F16" i="1"/>
  <c r="I16" i="1" s="1"/>
  <c r="H22" i="1"/>
  <c r="I22" i="1" s="1"/>
  <c r="F10" i="1"/>
  <c r="I10" i="1" s="1"/>
  <c r="F20" i="1"/>
  <c r="F25" i="1"/>
  <c r="F15" i="1"/>
  <c r="H21" i="1"/>
  <c r="C12" i="1"/>
  <c r="H25" i="1"/>
  <c r="F29" i="1"/>
  <c r="I29" i="1" s="1"/>
  <c r="F30" i="1"/>
  <c r="I30" i="1" s="1"/>
  <c r="F24" i="1"/>
  <c r="I24" i="1" s="1"/>
  <c r="H26" i="1" l="1"/>
  <c r="I21" i="1"/>
  <c r="H12" i="1"/>
  <c r="F18" i="1"/>
  <c r="F33" i="1"/>
  <c r="I28" i="1"/>
  <c r="I33" i="1" s="1"/>
  <c r="I15" i="1"/>
  <c r="H35" i="1"/>
  <c r="I25" i="1"/>
  <c r="I18" i="1"/>
  <c r="I20" i="1"/>
  <c r="F26" i="1"/>
  <c r="F12" i="1"/>
  <c r="I4" i="1"/>
  <c r="I12" i="1" s="1"/>
  <c r="I26" i="1" l="1"/>
  <c r="I35" i="1" s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Asko Arumäe</author>
  </authors>
  <commentList>
    <comment ref="B3" authorId="0" shapeId="0" xr:uid="{00000000-0006-0000-0000-000003000000}">
      <text>
        <r>
          <rPr>
            <sz val="10"/>
            <color rgb="FF000000"/>
            <rFont val="Arial"/>
          </rPr>
          <t>Asko: Sylomer ribad on eelnevalt 75x200mm põrandataladele liimitud</t>
        </r>
      </text>
    </comment>
    <comment ref="G3" authorId="0" shapeId="0" xr:uid="{00000000-0006-0000-0000-000001000000}">
      <text>
        <r>
          <rPr>
            <sz val="10"/>
            <color rgb="FF000000"/>
            <rFont val="Arial"/>
          </rPr>
          <t>Asko: Parketi hinnaks arvestada 18€/m2</t>
        </r>
      </text>
    </comment>
    <comment ref="B4" authorId="0" shapeId="0" xr:uid="{00000000-0006-0000-0000-000009000000}">
      <text>
        <r>
          <rPr>
            <sz val="10"/>
            <color rgb="FF000000"/>
            <rFont val="Arial"/>
          </rPr>
          <t>Asko: Alternatiiviks põrandakipsile võib teha Tycrociga</t>
        </r>
      </text>
    </comment>
    <comment ref="G4" authorId="0" shapeId="0" xr:uid="{00000000-0006-0000-0000-000002000000}">
      <text>
        <r>
          <rPr>
            <sz val="10"/>
            <color rgb="FF000000"/>
            <rFont val="Arial"/>
          </rPr>
          <t>Asko: Ker.plaadi hinnaks arvestada 15€/m2</t>
        </r>
      </text>
    </comment>
    <comment ref="B20" authorId="0" shapeId="0" xr:uid="{00000000-0006-0000-0000-000008000000}">
      <text>
        <r>
          <rPr>
            <sz val="10"/>
            <color rgb="FF000000"/>
            <rFont val="Arial"/>
          </rPr>
          <t>Fermacell alternatiiv: 12,5mm Fermacell plaat + min CW100, vahel 60mm kivivilla + 12,5+10mm Fermacell plaat</t>
        </r>
      </text>
    </comment>
    <comment ref="B22" authorId="0" shapeId="0" xr:uid="{00000000-0006-0000-0000-000005000000}">
      <text>
        <r>
          <rPr>
            <sz val="10"/>
            <color rgb="FF000000"/>
            <rFont val="Arial"/>
          </rPr>
          <t>topelt metallprofiil või alternatiivina 45x70 höövelprussidest</t>
        </r>
      </text>
    </comment>
    <comment ref="C23" authorId="0" shapeId="0" xr:uid="{00000000-0006-0000-0000-000004000000}">
      <text>
        <r>
          <rPr>
            <sz val="10"/>
            <color rgb="FF000000"/>
            <rFont val="Arial"/>
          </rPr>
          <t xml:space="preserve">akna-avad sees!
</t>
        </r>
      </text>
    </comment>
    <comment ref="C31" authorId="1" shapeId="0" xr:uid="{70233DD2-9A85-3347-97A9-D9632CA45539}">
      <text>
        <r>
          <rPr>
            <b/>
            <sz val="10"/>
            <color rgb="FF000000"/>
            <rFont val="Tahoma"/>
            <family val="2"/>
          </rPr>
          <t>Asko: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Aknaavad sees!
</t>
        </r>
      </text>
    </comment>
  </commentList>
</comments>
</file>

<file path=xl/sharedStrings.xml><?xml version="1.0" encoding="utf-8"?>
<sst xmlns="http://schemas.openxmlformats.org/spreadsheetml/2006/main" count="64" uniqueCount="36">
  <si>
    <t>PÕRANDATE EHITUS KUNI PÕRANDA KATTENI (põrandatalad on paigas)</t>
  </si>
  <si>
    <t>Kogus</t>
  </si>
  <si>
    <t>Ühik</t>
  </si>
  <si>
    <t>Töö ühik (€/m2)</t>
  </si>
  <si>
    <t>Töö SUM</t>
  </si>
  <si>
    <t>Materjal ühik (€/m2)</t>
  </si>
  <si>
    <t>Materjal SUM</t>
  </si>
  <si>
    <t>SUM</t>
  </si>
  <si>
    <t>Põrand #1: 100mm kivivilla (puistevill) põrandatalade vahele + 15mm OSB Sylomer ribadele ujuvalt + 12,5mm põrandakipsplaat + 2mm aluskate + 10...14mm parkett</t>
  </si>
  <si>
    <t>m2</t>
  </si>
  <si>
    <t>Põrand WC #1: 100mm kivivilla (puistevill) põrandatalade vahele + 15mm OSB Sylomer ribadele ujuvalt + 12,5mm põrandakipsplaat + hüdro plaatimissegu 8...10mm keraamilised plaadid</t>
  </si>
  <si>
    <t>Põrand #2: 100mm kivivilla (puistevill) põrandatalade vahele + 15mm OSB + 20mm Isover FLO vms + (aluskile, kandurid jms) 50...60mm raudbetooni + 2mm aluskate + 10...14mm parkett</t>
  </si>
  <si>
    <t>Põrand WC #2: 100mm kivivilla (puistevill) põrandatalade vahele + 15mm OSB + 20mm Isover FLO vms + (aluskile, kandurid jms) 50...60mm raudbetooni + hüdro + plaatimissegu 8...10mm keraamilised plaadid</t>
  </si>
  <si>
    <t>Põrand #3: 20mm tasandus liiv + 100mm EPS + (aluskile, kandurid jms) 60...70mm raudbetooni + 2mm aluskate + 10...14mm parkett</t>
  </si>
  <si>
    <t>Põrand WC #3: 20mm tasandus liiv + 100mm EPS + (aluskile, kandurid jms) 60...70mm raudbetooni + (plaatimissegu) 8...10mm keraamilised plaadid</t>
  </si>
  <si>
    <t xml:space="preserve">Põrand #4: 100mm kivivilla (puistevill) põrandatalade vahele + 28mm põrandalaud </t>
  </si>
  <si>
    <t>Põrand #5: paigaldada põrandatalad 50x200, samm 400 + 200mm EPS talade vahele + 28mm põrandalaud</t>
  </si>
  <si>
    <t>Põrand #6: (plaatimissegu) 8...10mm keraamilised plaadid</t>
  </si>
  <si>
    <t>LAGEDE EHITUS (VIIMISTLUSENI)</t>
  </si>
  <si>
    <t>Lagi #1: Aurutõkkepaber talade all + Favor akustiline AMP16 profiil + 12,5mm GKB + 12,5mm KEK =&gt; viimistlus valge värvini</t>
  </si>
  <si>
    <t>Lagi #2: Aurutõkkepaber sarikate alla + tavaline laeprofiil + 2x12,5mm GKB =&gt; viimistlus valge värvini</t>
  </si>
  <si>
    <t>Lagi WC: tavaline laeprofiil + 12,5mm niiskuskindlam kips =&gt; viimistlus valge värvini</t>
  </si>
  <si>
    <t>Lagi esik: tavaline laeprofiil + 12,5mm GKB =&gt; viimistlus valge värvini</t>
  </si>
  <si>
    <t>SEINTE EHITUS</t>
  </si>
  <si>
    <t>Sein #1: 18mm Fermacell plaat + min CW75 profiil, vahel 60mm kivivilla + 18mm Fermacell plaat</t>
  </si>
  <si>
    <t>Sein #2: 2x12,5mm GKB + min CW50 profiil, vahel 40mm villa + 2x12,5mm GKB</t>
  </si>
  <si>
    <t>Sein #3: 12,5mm GKB + 10mm OSB + min 2xCW50 profiil, vahel 40mm villa + 12,5mm GKBI niiskuskindlam kips</t>
  </si>
  <si>
    <t xml:space="preserve">Sein #4: aurutõke seinakarkassile + pofiil seinakarkassile + 2x12,5mm GKB </t>
  </si>
  <si>
    <t>REI 30 sein: MP16 mütsprofiil + 15mm GKF</t>
  </si>
  <si>
    <t>Sein #5: MP16 mütsprofiil + 12,5mm GKB</t>
  </si>
  <si>
    <t>SEINTE VIIMISTLUS</t>
  </si>
  <si>
    <t>Pahteldus + krunt + 2xvärvi</t>
  </si>
  <si>
    <t>(plaatimissegu) 8...10mm keraamiline plaat</t>
  </si>
  <si>
    <t>Fibole tasanduskiht + peen pahtel + krunt + värv (pestav)</t>
  </si>
  <si>
    <t>25mm lubikrohv (roomatil või võrgul)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</si>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</sst>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/>
    <xf numFmtId="0" fontId="2" fillId="0" borderId="0" xfId="0" applyFont="1" applyAlignment="1"/>
    <xf numFmtId="0" fontId="2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M38"/>
  <sheetViews>
    <sheetView tabSelected="1" zoomScale="150" zoomScaleNormal="150" workbookViewId="0">
      <pane ySplit="2" topLeftCell="A3" activePane="bottomLeft" state="frozen"/>
      <selection pane="bottomLeft" activeCell="B6" sqref="B6"/>
    </sheetView>
  </sheetViews>
  <sheetFormatPr baseColWidth="10" defaultColWidth="14.5" defaultRowHeight="15.75" customHeight="1" x14ac:dyDescent="0.15"/>
  <cols>
    <col min="1" max="1" width="6.5" customWidth="1"/>
    <col min="2" max="2" width="53.83203125" customWidth="1"/>
    <col min="3" max="3" width="10.6640625" customWidth="1"/>
    <col min="4" max="4" width="4.33203125" customWidth="1"/>
    <col min="5" max="5" width="7.33203125" customWidth="1"/>
    <col min="6" max="6" width="9.5" customWidth="1"/>
    <col min="7" max="7" width="7.6640625" customWidth="1"/>
    <col min="8" max="8" width="9.5" customWidth="1"/>
    <col min="9" max="9" width="12.1640625" customWidth="1"/>
    <col min="10" max="10" width="4.83203125" customWidth="1"/>
  </cols>
  <sheetData>
    <row r="2" spans="1:9" ht="42" customHeight="1" x14ac:dyDescent="0.15">
      <c r="A2" s="14" t="s">
        <v>0</v>
      </c>
      <c r="B2" s="15"/>
      <c r="C2" s="1" t="s">
        <v>1</v>
      </c>
      <c r="D2" s="1" t="s">
        <v>2</v>
      </c>
      <c r="E2" s="2" t="s">
        <v>3</v>
      </c>
      <c r="F2" s="1" t="s">
        <v>4</v>
      </c>
      <c r="G2" s="2" t="s">
        <v>5</v>
      </c>
      <c r="H2" s="2" t="s">
        <v>6</v>
      </c>
      <c r="I2" s="1" t="s">
        <v>7</v>
      </c>
    </row>
    <row r="3" spans="1:9" ht="45" customHeight="1" x14ac:dyDescent="0.15">
      <c r="A3" s="1">
        <v>1</v>
      </c>
      <c r="B3" s="2" t="s">
        <v>8</v>
      </c>
      <c r="C3">
        <f>2*15.4+2*15.2+2*15.3+2*15.2+7+1.7+26.4+3.5+27.9+10.4</f>
        <v>199.10000000000002</v>
      </c>
      <c r="D3" s="1" t="s">
        <v>9</v>
      </c>
      <c r="F3">
        <f t="shared" ref="F3:F11" si="0">C3*E3</f>
        <v>0</v>
      </c>
      <c r="H3">
        <f t="shared" ref="H3:H11" si="1">C3*G3</f>
        <v>0</v>
      </c>
      <c r="I3">
        <f t="shared" ref="I3:I11" si="2">F3+H3</f>
        <v>0</v>
      </c>
    </row>
    <row r="4" spans="1:9" ht="42" x14ac:dyDescent="0.15">
      <c r="A4" s="3">
        <f t="shared" ref="A4:A10" si="3">A3+1</f>
        <v>2</v>
      </c>
      <c r="B4" s="2" t="s">
        <v>10</v>
      </c>
      <c r="C4">
        <f>8*2.1+5.2+4.2</f>
        <v>26.2</v>
      </c>
      <c r="D4" s="1" t="s">
        <v>9</v>
      </c>
      <c r="F4">
        <f t="shared" si="0"/>
        <v>0</v>
      </c>
      <c r="H4">
        <f t="shared" si="1"/>
        <v>0</v>
      </c>
      <c r="I4">
        <f t="shared" si="2"/>
        <v>0</v>
      </c>
    </row>
    <row r="5" spans="1:9" ht="42" x14ac:dyDescent="0.15">
      <c r="A5" s="3">
        <f t="shared" si="3"/>
        <v>3</v>
      </c>
      <c r="B5" s="2" t="s">
        <v>11</v>
      </c>
      <c r="C5">
        <f>23.6+15.4+16.8+33</f>
        <v>88.8</v>
      </c>
      <c r="D5" s="1" t="s">
        <v>9</v>
      </c>
      <c r="F5">
        <f t="shared" si="0"/>
        <v>0</v>
      </c>
      <c r="H5">
        <f t="shared" si="1"/>
        <v>0</v>
      </c>
      <c r="I5">
        <f t="shared" si="2"/>
        <v>0</v>
      </c>
    </row>
    <row r="6" spans="1:9" ht="56" x14ac:dyDescent="0.15">
      <c r="A6" s="3">
        <f t="shared" si="3"/>
        <v>4</v>
      </c>
      <c r="B6" s="2" t="s">
        <v>12</v>
      </c>
      <c r="C6">
        <f>3.4+4</f>
        <v>7.4</v>
      </c>
      <c r="D6" s="1" t="s">
        <v>9</v>
      </c>
      <c r="F6">
        <f t="shared" si="0"/>
        <v>0</v>
      </c>
      <c r="H6">
        <f t="shared" si="1"/>
        <v>0</v>
      </c>
      <c r="I6">
        <f t="shared" si="2"/>
        <v>0</v>
      </c>
    </row>
    <row r="7" spans="1:9" ht="28" x14ac:dyDescent="0.15">
      <c r="A7" s="3">
        <f t="shared" si="3"/>
        <v>5</v>
      </c>
      <c r="B7" s="2" t="s">
        <v>13</v>
      </c>
      <c r="C7">
        <f>2*17+17.2+24</f>
        <v>75.2</v>
      </c>
      <c r="D7" s="1" t="s">
        <v>9</v>
      </c>
      <c r="F7">
        <f t="shared" si="0"/>
        <v>0</v>
      </c>
      <c r="H7">
        <f t="shared" si="1"/>
        <v>0</v>
      </c>
      <c r="I7">
        <f t="shared" si="2"/>
        <v>0</v>
      </c>
    </row>
    <row r="8" spans="1:9" ht="42" x14ac:dyDescent="0.15">
      <c r="A8" s="3">
        <f t="shared" si="3"/>
        <v>6</v>
      </c>
      <c r="B8" s="2" t="s">
        <v>14</v>
      </c>
      <c r="C8">
        <f>4*3</f>
        <v>12</v>
      </c>
      <c r="D8" s="1" t="s">
        <v>9</v>
      </c>
      <c r="F8">
        <f t="shared" si="0"/>
        <v>0</v>
      </c>
      <c r="H8">
        <f t="shared" si="1"/>
        <v>0</v>
      </c>
      <c r="I8">
        <f t="shared" si="2"/>
        <v>0</v>
      </c>
    </row>
    <row r="9" spans="1:9" ht="28" x14ac:dyDescent="0.15">
      <c r="A9" s="3">
        <f t="shared" si="3"/>
        <v>7</v>
      </c>
      <c r="B9" s="2" t="s">
        <v>15</v>
      </c>
      <c r="C9">
        <f>2.7+4.8</f>
        <v>7.5</v>
      </c>
      <c r="D9" s="1" t="s">
        <v>9</v>
      </c>
      <c r="F9">
        <f t="shared" si="0"/>
        <v>0</v>
      </c>
      <c r="H9">
        <f t="shared" si="1"/>
        <v>0</v>
      </c>
      <c r="I9">
        <f t="shared" si="2"/>
        <v>0</v>
      </c>
    </row>
    <row r="10" spans="1:9" ht="28" x14ac:dyDescent="0.15">
      <c r="A10" s="3">
        <f t="shared" si="3"/>
        <v>8</v>
      </c>
      <c r="B10" s="2" t="s">
        <v>16</v>
      </c>
      <c r="C10" s="4">
        <f>2.15*5.3</f>
        <v>11.395</v>
      </c>
      <c r="D10" s="1" t="s">
        <v>9</v>
      </c>
      <c r="F10">
        <f t="shared" si="0"/>
        <v>0</v>
      </c>
      <c r="H10">
        <f t="shared" si="1"/>
        <v>0</v>
      </c>
      <c r="I10">
        <f t="shared" si="2"/>
        <v>0</v>
      </c>
    </row>
    <row r="11" spans="1:9" ht="14" x14ac:dyDescent="0.15">
      <c r="A11" s="3">
        <f>A10+1</f>
        <v>9</v>
      </c>
      <c r="B11" s="2" t="s">
        <v>17</v>
      </c>
      <c r="C11">
        <f>2.7+9.3+2.5</f>
        <v>14.5</v>
      </c>
      <c r="D11" s="1" t="s">
        <v>9</v>
      </c>
      <c r="F11">
        <f t="shared" si="0"/>
        <v>0</v>
      </c>
      <c r="H11">
        <f t="shared" si="1"/>
        <v>0</v>
      </c>
      <c r="I11">
        <f t="shared" si="2"/>
        <v>0</v>
      </c>
    </row>
    <row r="12" spans="1:9" ht="14" x14ac:dyDescent="0.15">
      <c r="A12" s="5"/>
      <c r="B12" s="6" t="s">
        <v>7</v>
      </c>
      <c r="C12" s="7">
        <f>SUM(C3:C11)</f>
        <v>442.09499999999997</v>
      </c>
      <c r="D12" s="8" t="s">
        <v>9</v>
      </c>
      <c r="E12" s="9"/>
      <c r="F12" s="9">
        <f>SUM(F3:F11)</f>
        <v>0</v>
      </c>
      <c r="G12" s="9"/>
      <c r="H12" s="9">
        <f t="shared" ref="H12:I12" si="4">SUM(H3:H11)</f>
        <v>0</v>
      </c>
      <c r="I12" s="9">
        <f t="shared" si="4"/>
        <v>0</v>
      </c>
    </row>
    <row r="13" spans="1:9" ht="13" x14ac:dyDescent="0.15">
      <c r="A13" s="16" t="s">
        <v>18</v>
      </c>
      <c r="B13" s="15"/>
    </row>
    <row r="14" spans="1:9" ht="28" x14ac:dyDescent="0.15">
      <c r="A14" s="1">
        <v>1</v>
      </c>
      <c r="B14" s="2" t="s">
        <v>19</v>
      </c>
      <c r="C14">
        <f>4*35+7.7+42+48.6+7+14.2+(31.6+30)</f>
        <v>321.10000000000002</v>
      </c>
      <c r="D14" s="1" t="s">
        <v>9</v>
      </c>
      <c r="F14">
        <f t="shared" ref="F14:F17" si="5">C14*E14</f>
        <v>0</v>
      </c>
      <c r="H14">
        <f t="shared" ref="H14:H17" si="6">C14*G14</f>
        <v>0</v>
      </c>
      <c r="I14">
        <f t="shared" ref="I14:I17" si="7">F14+H14</f>
        <v>0</v>
      </c>
    </row>
    <row r="15" spans="1:9" ht="28" x14ac:dyDescent="0.15">
      <c r="A15" s="3">
        <f t="shared" ref="A15:A17" si="8">A14+1</f>
        <v>2</v>
      </c>
      <c r="B15" s="2" t="s">
        <v>20</v>
      </c>
      <c r="C15" s="4">
        <f>5.4*5+4.4*5+7.53*(5.4+4.4)+5*11.5+4*11.5</f>
        <v>226.29400000000001</v>
      </c>
      <c r="D15" s="1" t="s">
        <v>9</v>
      </c>
      <c r="F15">
        <f t="shared" si="5"/>
        <v>0</v>
      </c>
      <c r="H15">
        <f t="shared" si="6"/>
        <v>0</v>
      </c>
      <c r="I15">
        <f t="shared" si="7"/>
        <v>0</v>
      </c>
    </row>
    <row r="16" spans="1:9" ht="28" x14ac:dyDescent="0.15">
      <c r="A16" s="3">
        <f t="shared" si="8"/>
        <v>3</v>
      </c>
      <c r="B16" s="2" t="s">
        <v>21</v>
      </c>
      <c r="C16">
        <f>8*2.1+4*2.7+3.4+4.5+4+3.5</f>
        <v>43</v>
      </c>
      <c r="D16" s="1" t="s">
        <v>9</v>
      </c>
      <c r="F16">
        <f t="shared" si="5"/>
        <v>0</v>
      </c>
      <c r="H16">
        <f t="shared" si="6"/>
        <v>0</v>
      </c>
      <c r="I16">
        <f t="shared" si="7"/>
        <v>0</v>
      </c>
    </row>
    <row r="17" spans="1:13" ht="28" x14ac:dyDescent="0.15">
      <c r="A17" s="3">
        <f t="shared" si="8"/>
        <v>4</v>
      </c>
      <c r="B17" s="2" t="s">
        <v>22</v>
      </c>
      <c r="C17" s="4">
        <f>8*2+4*2.2</f>
        <v>24.8</v>
      </c>
      <c r="D17" s="1" t="s">
        <v>9</v>
      </c>
      <c r="F17">
        <f t="shared" si="5"/>
        <v>0</v>
      </c>
      <c r="H17">
        <f t="shared" si="6"/>
        <v>0</v>
      </c>
      <c r="I17">
        <f t="shared" si="7"/>
        <v>0</v>
      </c>
    </row>
    <row r="18" spans="1:13" ht="14" x14ac:dyDescent="0.15">
      <c r="A18" s="8"/>
      <c r="B18" s="6" t="s">
        <v>7</v>
      </c>
      <c r="C18" s="7">
        <f>SUM(C14:C17)</f>
        <v>615.19399999999996</v>
      </c>
      <c r="D18" s="8" t="s">
        <v>9</v>
      </c>
      <c r="E18" s="9"/>
      <c r="F18" s="9">
        <f>SUM(F14:F17)</f>
        <v>0</v>
      </c>
      <c r="G18" s="9"/>
      <c r="H18" s="9">
        <f t="shared" ref="H18:I18" si="9">SUM(H14:H17)</f>
        <v>0</v>
      </c>
      <c r="I18" s="9">
        <f t="shared" si="9"/>
        <v>0</v>
      </c>
    </row>
    <row r="19" spans="1:13" ht="13" x14ac:dyDescent="0.15">
      <c r="A19" s="8" t="s">
        <v>23</v>
      </c>
    </row>
    <row r="20" spans="1:13" ht="28" x14ac:dyDescent="0.15">
      <c r="A20" s="1">
        <v>1</v>
      </c>
      <c r="B20" s="2" t="s">
        <v>24</v>
      </c>
      <c r="C20" s="4">
        <f>4*(4.4*2.55)+3.05*2.7+2.5*2.6+4.3*2.6-0.9*2.1+8.4*3.5-0.9*2.1+2.2*3+2.5*3-0.9*2.1+3.1*3.5+1.2*2.8+8*2.7-0.9*2.1+3.7*3-0.9*2.1+2.5*3.5</f>
        <v>160.50500000000002</v>
      </c>
      <c r="D20" s="1" t="s">
        <v>9</v>
      </c>
      <c r="F20">
        <f t="shared" ref="F20:F25" si="10">C20*E20</f>
        <v>0</v>
      </c>
      <c r="H20">
        <f t="shared" ref="H20:H25" si="11">C20*G20</f>
        <v>0</v>
      </c>
      <c r="I20">
        <f t="shared" ref="I20:I25" si="12">F20+H20</f>
        <v>0</v>
      </c>
    </row>
    <row r="21" spans="1:13" ht="28" x14ac:dyDescent="0.15">
      <c r="A21" s="3">
        <f t="shared" ref="A21:A25" si="13">A20+1</f>
        <v>2</v>
      </c>
      <c r="B21" s="2" t="s">
        <v>25</v>
      </c>
      <c r="C21" s="4">
        <f>2.2*3+2.9*2.5+2.85*4+2.1*3-0.8*2.1+4.3*2.3</f>
        <v>39.76</v>
      </c>
      <c r="D21" s="1" t="s">
        <v>9</v>
      </c>
      <c r="F21">
        <f t="shared" si="10"/>
        <v>0</v>
      </c>
      <c r="H21">
        <f t="shared" si="11"/>
        <v>0</v>
      </c>
      <c r="I21">
        <f t="shared" si="12"/>
        <v>0</v>
      </c>
    </row>
    <row r="22" spans="1:13" ht="28" x14ac:dyDescent="0.15">
      <c r="A22" s="3">
        <f t="shared" si="13"/>
        <v>3</v>
      </c>
      <c r="B22" s="2" t="s">
        <v>26</v>
      </c>
      <c r="C22" s="4">
        <f>8*(3.05*2.55)-8*(0.7*2.1)+8*(0.93*2.55)+4*(3.55*2.75)-4*(0.8*2.1)+4*(0.95*2.75)+3.5*4-0.8*2.1+(1.23*4)+2.9*3+3.25*2.7-0.8*2.1+1.77*3.5+3.65*2.75-0.8*2.1+1.6*3+1.6*3-0.8*2.1+2.2*2.6+1.92*3</f>
        <v>179.19949999999994</v>
      </c>
      <c r="D22" s="1" t="s">
        <v>9</v>
      </c>
      <c r="F22">
        <f t="shared" si="10"/>
        <v>0</v>
      </c>
      <c r="H22">
        <f t="shared" si="11"/>
        <v>0</v>
      </c>
      <c r="I22">
        <f t="shared" si="12"/>
        <v>0</v>
      </c>
    </row>
    <row r="23" spans="1:13" ht="28" x14ac:dyDescent="0.15">
      <c r="A23" s="3">
        <f t="shared" si="13"/>
        <v>4</v>
      </c>
      <c r="B23" s="10" t="s">
        <v>27</v>
      </c>
      <c r="C23" s="4">
        <f>1.3*1.2+0.6*1.6+2.75*(12.5+8.5+12.5)+1.6*2+2*3.5+0.95*(12.5+9+12.5)+(2.7-0.95)*7.2+8.4*3/2+2.5*1+2.5*1.2/2+0.5*(11.5+8.2+11.5)+(2.4-0.5)*8.6+6.5*1.8/2</f>
        <v>204.13499999999996</v>
      </c>
      <c r="D23" s="1" t="s">
        <v>9</v>
      </c>
      <c r="F23">
        <f t="shared" si="10"/>
        <v>0</v>
      </c>
      <c r="H23">
        <f t="shared" si="11"/>
        <v>0</v>
      </c>
      <c r="I23">
        <f t="shared" si="12"/>
        <v>0</v>
      </c>
    </row>
    <row r="24" spans="1:13" ht="13" x14ac:dyDescent="0.15">
      <c r="A24" s="3">
        <f t="shared" si="13"/>
        <v>5</v>
      </c>
      <c r="B24" s="11" t="s">
        <v>28</v>
      </c>
      <c r="C24" s="4">
        <f>4*8.4*2.6-4*1*2.1+2*8.4*2.6+8.4*2.7+1*8.4+8.4*3/2+3.1*2.5+2.5*2.5+3.1*1.5</f>
        <v>184.97000000000003</v>
      </c>
      <c r="D24" s="1" t="s">
        <v>9</v>
      </c>
      <c r="F24">
        <f t="shared" si="10"/>
        <v>0</v>
      </c>
      <c r="H24">
        <f t="shared" si="11"/>
        <v>0</v>
      </c>
      <c r="I24">
        <f t="shared" si="12"/>
        <v>0</v>
      </c>
    </row>
    <row r="25" spans="1:13" ht="13" x14ac:dyDescent="0.15">
      <c r="A25" s="3">
        <f t="shared" si="13"/>
        <v>6</v>
      </c>
      <c r="B25" s="11" t="s">
        <v>29</v>
      </c>
      <c r="C25" s="4">
        <f>2*8.4*2.5+1.5*3+1.2*2.5+5.4*2.5</f>
        <v>63</v>
      </c>
      <c r="D25" s="1" t="s">
        <v>9</v>
      </c>
      <c r="F25">
        <f t="shared" si="10"/>
        <v>0</v>
      </c>
      <c r="H25">
        <f t="shared" si="11"/>
        <v>0</v>
      </c>
      <c r="I25">
        <f t="shared" si="12"/>
        <v>0</v>
      </c>
    </row>
    <row r="26" spans="1:13" ht="14" x14ac:dyDescent="0.15">
      <c r="A26" s="8"/>
      <c r="B26" s="6" t="s">
        <v>7</v>
      </c>
      <c r="C26" s="7">
        <f>SUM(C20:C25)</f>
        <v>831.56949999999995</v>
      </c>
      <c r="D26" s="9"/>
      <c r="E26" s="9"/>
      <c r="F26" s="9">
        <f>SUM(F20:F25)</f>
        <v>0</v>
      </c>
      <c r="G26" s="9"/>
      <c r="H26" s="9">
        <f t="shared" ref="H26:I26" si="14">SUM(H20:H25)</f>
        <v>0</v>
      </c>
      <c r="I26" s="9">
        <f t="shared" si="14"/>
        <v>0</v>
      </c>
    </row>
    <row r="27" spans="1:13" ht="13" x14ac:dyDescent="0.15">
      <c r="A27" s="8" t="s">
        <v>30</v>
      </c>
      <c r="B27" s="4"/>
      <c r="C27" s="4"/>
    </row>
    <row r="28" spans="1:13" ht="13" x14ac:dyDescent="0.15">
      <c r="A28" s="1">
        <v>1</v>
      </c>
      <c r="B28" s="1" t="s">
        <v>31</v>
      </c>
      <c r="C28" s="4">
        <f>C25+C24+C23+C22+(8+4)*(0.6+0.7)*2.3+(0.6+0.6)*3.3+3.15*3+3.25*2.3+(2.75+0.6)*2.3+C21*2+(C20-4*(2.3*2.5))*2</f>
        <v>1050.3045000000002</v>
      </c>
      <c r="D28" s="1" t="s">
        <v>9</v>
      </c>
      <c r="F28">
        <f t="shared" ref="F28:F31" si="15">C28*E28</f>
        <v>0</v>
      </c>
      <c r="H28">
        <f t="shared" ref="H28:H31" si="16">C28*G28</f>
        <v>0</v>
      </c>
      <c r="I28">
        <f t="shared" ref="I28:I31" si="17">F28+H28</f>
        <v>0</v>
      </c>
    </row>
    <row r="29" spans="1:13" ht="13" x14ac:dyDescent="0.15">
      <c r="A29" s="3">
        <f t="shared" ref="A29:A32" si="18">A28+1</f>
        <v>2</v>
      </c>
      <c r="B29" s="1" t="s">
        <v>32</v>
      </c>
      <c r="C29" s="4">
        <f>8*(2.2*2.3+2*0.92*2.3)+4*(2.8*2.3+(1.4+0.95)*2.3)+2.8*2.5+(1+1.4)*2.5+3.15*2.5+1.5*3+(1.6+2)*2.5+(1.8+2)*2.3</f>
        <v>164.83100000000002</v>
      </c>
      <c r="D29" s="1" t="s">
        <v>9</v>
      </c>
      <c r="F29">
        <f t="shared" si="15"/>
        <v>0</v>
      </c>
      <c r="H29">
        <f t="shared" si="16"/>
        <v>0</v>
      </c>
      <c r="I29">
        <f t="shared" si="17"/>
        <v>0</v>
      </c>
    </row>
    <row r="30" spans="1:13" ht="13" x14ac:dyDescent="0.15">
      <c r="A30" s="3">
        <f t="shared" si="18"/>
        <v>3</v>
      </c>
      <c r="B30" s="1" t="s">
        <v>33</v>
      </c>
      <c r="C30" s="4">
        <f>4*2.2*2.65+4*3*2.8+2.3*2.8</f>
        <v>63.359999999999992</v>
      </c>
      <c r="D30" s="1" t="s">
        <v>9</v>
      </c>
      <c r="F30">
        <f t="shared" si="15"/>
        <v>0</v>
      </c>
      <c r="H30">
        <f t="shared" si="16"/>
        <v>0</v>
      </c>
      <c r="I30">
        <f t="shared" si="17"/>
        <v>0</v>
      </c>
    </row>
    <row r="31" spans="1:13" ht="13" x14ac:dyDescent="0.15">
      <c r="A31" s="3">
        <f t="shared" si="18"/>
        <v>4</v>
      </c>
      <c r="B31" s="1" t="s">
        <v>34</v>
      </c>
      <c r="C31" s="4">
        <f>2*8.4*2.55+8*4.4*2.55+2.5*2.55+0.6*8.4+8.4*(3.5-0.6)/2</f>
        <v>156.19499999999999</v>
      </c>
      <c r="D31" s="1" t="s">
        <v>9</v>
      </c>
      <c r="F31">
        <f t="shared" si="15"/>
        <v>0</v>
      </c>
      <c r="H31">
        <f t="shared" si="16"/>
        <v>0</v>
      </c>
      <c r="I31">
        <f t="shared" si="17"/>
        <v>0</v>
      </c>
      <c r="L31" s="3"/>
    </row>
    <row r="32" spans="1:13" ht="13" x14ac:dyDescent="0.15">
      <c r="A32" s="3">
        <f t="shared" si="18"/>
        <v>5</v>
      </c>
      <c r="M32" s="3"/>
    </row>
    <row r="33" spans="2:9" ht="14" x14ac:dyDescent="0.15">
      <c r="B33" s="6" t="s">
        <v>7</v>
      </c>
      <c r="C33" s="7">
        <f>SUM(C28:C31)</f>
        <v>1434.6905000000002</v>
      </c>
      <c r="D33" s="9"/>
      <c r="E33" s="9"/>
      <c r="F33" s="9">
        <f>SUM(F28:F31)</f>
        <v>0</v>
      </c>
      <c r="G33" s="9"/>
      <c r="H33" s="9">
        <f t="shared" ref="H33:I33" si="19">SUM(H28:H31)</f>
        <v>0</v>
      </c>
      <c r="I33" s="9">
        <f t="shared" si="19"/>
        <v>0</v>
      </c>
    </row>
    <row r="35" spans="2:9" ht="16" x14ac:dyDescent="0.2">
      <c r="C35" s="12" t="s">
        <v>35</v>
      </c>
      <c r="D35" s="13"/>
      <c r="E35" s="13"/>
      <c r="F35" s="13">
        <f>F33+F26+F18+F12</f>
        <v>0</v>
      </c>
      <c r="G35" s="13"/>
      <c r="H35" s="13">
        <f t="shared" ref="H35:I35" si="20">H33+H26+H18+H12</f>
        <v>0</v>
      </c>
      <c r="I35" s="13">
        <f t="shared" si="20"/>
        <v>0</v>
      </c>
    </row>
    <row r="38" spans="2:9" ht="13" x14ac:dyDescent="0.15">
      <c r="B38" s="4"/>
      <c r="C38" s="4"/>
    </row>
  </sheetData>
  <mergeCells count="2">
    <mergeCell ref="A2:B2"/>
    <mergeCell ref="A13:B1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Üldehitus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Asko Arumäe</cp:lastModifiedBy>
  <dcterms:modified xsi:type="dcterms:W3CDTF">2019-07-29T12:02:33Z</dcterms:modified>
</cp:coreProperties>
</file>