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Pakkumistabel" sheetId="1" state="visible" r:id="rId2"/>
    <sheet name="Mahtude arvutus" sheetId="2" state="visible" r:id="rId3"/>
  </sheets>
  <definedNames>
    <definedName function="false" hidden="false" localSheetId="0" name="_xlnm.Print_Area" vbProcedure="false">Pakkumistabel!$A$1:$I$50</definedName>
    <definedName function="false" hidden="false" localSheetId="0" name="_xlnm.Print_Area" vbProcedure="false">Pakkumistabel!$A$1:$I$50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<sst xmlns="http://schemas.openxmlformats.org/spreadsheetml/2006/main" count="274" uniqueCount="124">
  <si>
    <t>Korterelamu rekonstrueerimine</t>
  </si>
  <si>
    <t>Hinnapakkumise tabel</t>
  </si>
  <si>
    <t>Jrk nr</t>
  </si>
  <si>
    <t>Nimetus</t>
  </si>
  <si>
    <t>Maht</t>
  </si>
  <si>
    <t>Ühik</t>
  </si>
  <si>
    <t>Hind</t>
  </si>
  <si>
    <t>Summa</t>
  </si>
  <si>
    <t>Märkused</t>
  </si>
  <si>
    <t>1</t>
  </si>
  <si>
    <t>Tellingud:</t>
  </si>
  <si>
    <t>1.1</t>
  </si>
  <si>
    <t>Fassaad A+M</t>
  </si>
  <si>
    <t>päeva</t>
  </si>
  <si>
    <t>m2</t>
  </si>
  <si>
    <t>1.2</t>
  </si>
  <si>
    <t>Fassaad B</t>
  </si>
  <si>
    <t>1.3</t>
  </si>
  <si>
    <t>Fassaad C+L</t>
  </si>
  <si>
    <t>1.4</t>
  </si>
  <si>
    <t>Fassaad D</t>
  </si>
  <si>
    <t>1.5</t>
  </si>
  <si>
    <t>Fassaad E+F</t>
  </si>
  <si>
    <t>1.7</t>
  </si>
  <si>
    <t>Fassaad G</t>
  </si>
  <si>
    <t>1.8</t>
  </si>
  <si>
    <t>Fassaad H</t>
  </si>
  <si>
    <t>1.9</t>
  </si>
  <si>
    <t>Fassaad I</t>
  </si>
  <si>
    <t>1.10</t>
  </si>
  <si>
    <t>Fassaad J</t>
  </si>
  <si>
    <t>1.11</t>
  </si>
  <si>
    <t>Fassaad K</t>
  </si>
  <si>
    <t>1.14</t>
  </si>
  <si>
    <t>Tellingute paigaldamine ja demonteerimine</t>
  </si>
  <si>
    <t>1.17</t>
  </si>
  <si>
    <t>Tellingute transport</t>
  </si>
  <si>
    <t>kompl</t>
  </si>
  <si>
    <t>2</t>
  </si>
  <si>
    <t>Fassaaditööd:</t>
  </si>
  <si>
    <t>2.1</t>
  </si>
  <si>
    <t>Olemasolevate graniitplaatide demonteerimine</t>
  </si>
  <si>
    <t>tk</t>
  </si>
  <si>
    <t>2.2</t>
  </si>
  <si>
    <t>Olemasolevate graniitplaatide pesemine ja liimist puhastamine plaatide tagasi paigaldamiseks</t>
  </si>
  <si>
    <t>2.3</t>
  </si>
  <si>
    <t>Avatäidete ümbruses plekkide eemaldamine</t>
  </si>
  <si>
    <t>jm</t>
  </si>
  <si>
    <t>2.4</t>
  </si>
  <si>
    <t>Plekkprofiilide eemaldamine</t>
  </si>
  <si>
    <t>2.5</t>
  </si>
  <si>
    <t>Tuuletõkkeplaadi eemaldamine</t>
  </si>
  <si>
    <t>2.6</t>
  </si>
  <si>
    <t>Soojustuse eemaldamine ning uue paigaldamine</t>
  </si>
  <si>
    <t>2.7</t>
  </si>
  <si>
    <t>Uue tuuletõkkeplaadi paigaldamine</t>
  </si>
  <si>
    <t>Gyproc GTS9</t>
  </si>
  <si>
    <t>2.8</t>
  </si>
  <si>
    <t>Lengide puhastamine enne teibi paigaldamist</t>
  </si>
  <si>
    <t>2.9</t>
  </si>
  <si>
    <t>Tuuletõkke tihendusteip 100mm</t>
  </si>
  <si>
    <t>2.10</t>
  </si>
  <si>
    <t>Tuuletõkke tihendusteip 50mm</t>
  </si>
  <si>
    <t>2.11</t>
  </si>
  <si>
    <t>Roostevabast plekist Z-profiilide tarnimine</t>
  </si>
  <si>
    <t>2.12</t>
  </si>
  <si>
    <t>Roostevabast plekist Z-profiilide paigaldamine</t>
  </si>
  <si>
    <t>2.13</t>
  </si>
  <si>
    <t>Gyproc Aquarock + õhekrohv</t>
  </si>
  <si>
    <t>2.14</t>
  </si>
  <si>
    <t>Uute graniitplaatide tarnimine</t>
  </si>
  <si>
    <t>2.15</t>
  </si>
  <si>
    <t>Graniitplaatide paigaldamiseks klambrite paigaldamine</t>
  </si>
  <si>
    <t>2.16</t>
  </si>
  <si>
    <t>Graniitplaatide paigaldamine</t>
  </si>
  <si>
    <t>2.17</t>
  </si>
  <si>
    <t>Graniitplaatide vuukide täitmine</t>
  </si>
  <si>
    <t>2.18</t>
  </si>
  <si>
    <t>Avatäidete külgplekkide paigaldamine</t>
  </si>
  <si>
    <t>2.19</t>
  </si>
  <si>
    <t>Avatäidete ülaplekkide paigaldamine</t>
  </si>
  <si>
    <t>2.20</t>
  </si>
  <si>
    <t>Avatäidete alumiste plekkide paigaldamine</t>
  </si>
  <si>
    <t>2.21</t>
  </si>
  <si>
    <t>Fassaadi graniitplaatide vaheplekkide paigaldamine</t>
  </si>
  <si>
    <t>3</t>
  </si>
  <si>
    <t>Muud kulud</t>
  </si>
  <si>
    <t>3.1</t>
  </si>
  <si>
    <t>Tööde juhtimine</t>
  </si>
  <si>
    <t>3.2</t>
  </si>
  <si>
    <t>Prahivedu</t>
  </si>
  <si>
    <t>3.3</t>
  </si>
  <si>
    <t>Objekti korralduskulud</t>
  </si>
  <si>
    <t>3.4</t>
  </si>
  <si>
    <t>Töövõtja lisab vajadusel</t>
  </si>
  <si>
    <t>3.5</t>
  </si>
  <si>
    <t>3.6</t>
  </si>
  <si>
    <t>4</t>
  </si>
  <si>
    <t>Kokku ilma käibemaksuta</t>
  </si>
  <si>
    <t>4.1</t>
  </si>
  <si>
    <t>Käibemaks</t>
  </si>
  <si>
    <t>5</t>
  </si>
  <si>
    <t>Kokku koos käibemaksuga</t>
  </si>
  <si>
    <t>Märkused:</t>
  </si>
  <si>
    <t>Täita palume kollasega märgistatud lahtrid.</t>
  </si>
  <si>
    <t>Rohelisega märgistatud mahud tähendavad ligikaudset prognoositavat mahtu, mis täpsustub peale konstruktsioonide avamist.</t>
  </si>
  <si>
    <t>Fassaadi graniitplaadid: </t>
  </si>
  <si>
    <t>Vaade 2-2</t>
  </si>
  <si>
    <t>Vaade 3-3</t>
  </si>
  <si>
    <t>Vaade idast</t>
  </si>
  <si>
    <t>Vaade läänest</t>
  </si>
  <si>
    <t>Vaade lõunast I</t>
  </si>
  <si>
    <t>Vaade lõunast II</t>
  </si>
  <si>
    <t>Vaade põhjast I</t>
  </si>
  <si>
    <t>Vaade põhjast II</t>
  </si>
  <si>
    <t>Kokku</t>
  </si>
  <si>
    <t>Fassaadi roostevabast terasest profiilide maht:</t>
  </si>
  <si>
    <t>Plaatide taga</t>
  </si>
  <si>
    <t>Aquarocki taga</t>
  </si>
  <si>
    <t>Aquarocki maht:</t>
  </si>
  <si>
    <t>Avatäidete külgplekid</t>
  </si>
  <si>
    <t>Avatäidete horisontaalsed plekid:</t>
  </si>
  <si>
    <t>Plaatide vahelised horisontaalplekid</t>
  </si>
  <si>
    <t>Kokku: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</si>
</sst>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D/MM/YYYY"/>
  </numFmts>
  <fonts count="7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i val="true"/>
      <sz val="11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1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54"/>
  <sheetViews>
    <sheetView windowProtection="false"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N20" activeCellId="0" sqref="N20"/>
    </sheetView>
  </sheetViews>
  <sheetFormatPr defaultRowHeight="14.4"/>
  <cols>
    <col collapsed="false" hidden="false" max="1" min="1" style="1" width="8.89285714285714"/>
    <col collapsed="false" hidden="false" max="2" min="2" style="2" width="52.3316326530612"/>
    <col collapsed="false" hidden="false" max="5" min="3" style="0" width="8.72959183673469"/>
    <col collapsed="false" hidden="false" max="6" min="6" style="0" width="13.3265306122449"/>
    <col collapsed="false" hidden="false" max="7" min="7" style="0" width="8.72959183673469"/>
    <col collapsed="false" hidden="false" max="8" min="8" style="0" width="3.55612244897959"/>
    <col collapsed="false" hidden="false" max="9" min="9" style="0" width="11.3316326530612"/>
    <col collapsed="false" hidden="false" max="1025" min="10" style="0" width="8.72959183673469"/>
  </cols>
  <sheetData>
    <row r="1" customFormat="false" ht="14.4" hidden="false" customHeight="false" outlineLevel="0" collapsed="false">
      <c r="A1" s="0"/>
      <c r="B1" s="0"/>
    </row>
    <row r="2" customFormat="false" ht="13.8" hidden="false" customHeight="false" outlineLevel="0" collapsed="false">
      <c r="A2" s="1" t="s">
        <v>0</v>
      </c>
      <c r="B2" s="0"/>
    </row>
    <row r="3" customFormat="false" ht="14.4" hidden="false" customHeight="false" outlineLevel="0" collapsed="false">
      <c r="A3" s="1" t="s">
        <v>1</v>
      </c>
      <c r="B3" s="0"/>
      <c r="I3" s="3" t="n">
        <v>43376</v>
      </c>
    </row>
    <row r="4" customFormat="false" ht="15" hidden="false" customHeight="false" outlineLevel="0" collapsed="false">
      <c r="A4" s="0"/>
      <c r="B4" s="0"/>
    </row>
    <row r="5" s="8" customFormat="true" ht="15" hidden="false" customHeight="false" outlineLevel="0" collapsed="false">
      <c r="A5" s="4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7" t="s">
        <v>8</v>
      </c>
      <c r="H5" s="7"/>
      <c r="I5" s="7"/>
    </row>
    <row r="6" s="13" customFormat="true" ht="14.4" hidden="false" customHeight="false" outlineLevel="0" collapsed="false">
      <c r="A6" s="9" t="s">
        <v>9</v>
      </c>
      <c r="B6" s="10" t="s">
        <v>10</v>
      </c>
      <c r="C6" s="11"/>
      <c r="D6" s="11"/>
      <c r="E6" s="11"/>
      <c r="F6" s="11" t="n">
        <f aca="false">SUBTOTAL(9,F7:F18)</f>
        <v>0</v>
      </c>
      <c r="G6" s="11"/>
      <c r="H6" s="11"/>
      <c r="I6" s="12"/>
    </row>
    <row r="7" customFormat="false" ht="14.4" hidden="false" customHeight="false" outlineLevel="0" collapsed="false">
      <c r="A7" s="14" t="s">
        <v>11</v>
      </c>
      <c r="B7" s="15" t="s">
        <v>12</v>
      </c>
      <c r="C7" s="16"/>
      <c r="D7" s="17" t="s">
        <v>13</v>
      </c>
      <c r="E7" s="16"/>
      <c r="F7" s="17" t="n">
        <f aca="false">+E7*C7</f>
        <v>0</v>
      </c>
      <c r="G7" s="17" t="n">
        <v>260</v>
      </c>
      <c r="H7" s="17" t="s">
        <v>14</v>
      </c>
      <c r="I7" s="18"/>
    </row>
    <row r="8" customFormat="false" ht="14.4" hidden="false" customHeight="false" outlineLevel="0" collapsed="false">
      <c r="A8" s="14" t="s">
        <v>15</v>
      </c>
      <c r="B8" s="15" t="s">
        <v>16</v>
      </c>
      <c r="C8" s="16"/>
      <c r="D8" s="17" t="s">
        <v>13</v>
      </c>
      <c r="E8" s="16"/>
      <c r="F8" s="17" t="n">
        <f aca="false">+E8*C8</f>
        <v>0</v>
      </c>
      <c r="G8" s="17" t="n">
        <v>240</v>
      </c>
      <c r="H8" s="17" t="s">
        <v>14</v>
      </c>
      <c r="I8" s="18"/>
    </row>
    <row r="9" customFormat="false" ht="14.4" hidden="false" customHeight="false" outlineLevel="0" collapsed="false">
      <c r="A9" s="14" t="s">
        <v>17</v>
      </c>
      <c r="B9" s="15" t="s">
        <v>18</v>
      </c>
      <c r="C9" s="16"/>
      <c r="D9" s="17" t="s">
        <v>13</v>
      </c>
      <c r="E9" s="16"/>
      <c r="F9" s="17" t="n">
        <f aca="false">+E9*C9</f>
        <v>0</v>
      </c>
      <c r="G9" s="17" t="n">
        <f aca="false">+G7</f>
        <v>260</v>
      </c>
      <c r="H9" s="17" t="s">
        <v>14</v>
      </c>
      <c r="I9" s="18"/>
    </row>
    <row r="10" customFormat="false" ht="14.4" hidden="false" customHeight="false" outlineLevel="0" collapsed="false">
      <c r="A10" s="14" t="s">
        <v>19</v>
      </c>
      <c r="B10" s="15" t="s">
        <v>20</v>
      </c>
      <c r="C10" s="16"/>
      <c r="D10" s="17" t="s">
        <v>13</v>
      </c>
      <c r="E10" s="16"/>
      <c r="F10" s="17" t="n">
        <f aca="false">+E10*C10</f>
        <v>0</v>
      </c>
      <c r="G10" s="17" t="n">
        <v>275</v>
      </c>
      <c r="H10" s="17" t="s">
        <v>14</v>
      </c>
      <c r="I10" s="18"/>
    </row>
    <row r="11" customFormat="false" ht="14.4" hidden="false" customHeight="false" outlineLevel="0" collapsed="false">
      <c r="A11" s="14" t="s">
        <v>21</v>
      </c>
      <c r="B11" s="15" t="s">
        <v>22</v>
      </c>
      <c r="C11" s="16"/>
      <c r="D11" s="17" t="s">
        <v>13</v>
      </c>
      <c r="E11" s="16"/>
      <c r="F11" s="17" t="n">
        <f aca="false">+E11*C11</f>
        <v>0</v>
      </c>
      <c r="G11" s="17" t="n">
        <v>400</v>
      </c>
      <c r="H11" s="17" t="s">
        <v>14</v>
      </c>
      <c r="I11" s="18"/>
    </row>
    <row r="12" customFormat="false" ht="14.4" hidden="false" customHeight="false" outlineLevel="0" collapsed="false">
      <c r="A12" s="14" t="s">
        <v>23</v>
      </c>
      <c r="B12" s="15" t="s">
        <v>24</v>
      </c>
      <c r="C12" s="16"/>
      <c r="D12" s="17" t="s">
        <v>13</v>
      </c>
      <c r="E12" s="16"/>
      <c r="F12" s="17" t="n">
        <f aca="false">+E12*C12</f>
        <v>0</v>
      </c>
      <c r="G12" s="17" t="n">
        <v>175</v>
      </c>
      <c r="H12" s="17" t="s">
        <v>14</v>
      </c>
      <c r="I12" s="18"/>
    </row>
    <row r="13" customFormat="false" ht="14.4" hidden="false" customHeight="false" outlineLevel="0" collapsed="false">
      <c r="A13" s="14" t="s">
        <v>25</v>
      </c>
      <c r="B13" s="15" t="s">
        <v>26</v>
      </c>
      <c r="C13" s="16"/>
      <c r="D13" s="17" t="s">
        <v>13</v>
      </c>
      <c r="E13" s="16"/>
      <c r="F13" s="17" t="n">
        <f aca="false">+E13*C13</f>
        <v>0</v>
      </c>
      <c r="G13" s="17" t="n">
        <v>180</v>
      </c>
      <c r="H13" s="17" t="s">
        <v>14</v>
      </c>
      <c r="I13" s="18"/>
    </row>
    <row r="14" customFormat="false" ht="14.4" hidden="false" customHeight="false" outlineLevel="0" collapsed="false">
      <c r="A14" s="14" t="s">
        <v>27</v>
      </c>
      <c r="B14" s="15" t="s">
        <v>28</v>
      </c>
      <c r="C14" s="16"/>
      <c r="D14" s="17" t="s">
        <v>13</v>
      </c>
      <c r="E14" s="16"/>
      <c r="F14" s="17" t="n">
        <f aca="false">+E14*C14</f>
        <v>0</v>
      </c>
      <c r="G14" s="17" t="n">
        <v>65</v>
      </c>
      <c r="H14" s="17" t="s">
        <v>14</v>
      </c>
      <c r="I14" s="18"/>
    </row>
    <row r="15" customFormat="false" ht="14.4" hidden="false" customHeight="false" outlineLevel="0" collapsed="false">
      <c r="A15" s="14" t="s">
        <v>29</v>
      </c>
      <c r="B15" s="15" t="s">
        <v>30</v>
      </c>
      <c r="C15" s="16"/>
      <c r="D15" s="17" t="s">
        <v>13</v>
      </c>
      <c r="E15" s="16"/>
      <c r="F15" s="17" t="n">
        <f aca="false">+E15*C15</f>
        <v>0</v>
      </c>
      <c r="G15" s="17" t="n">
        <v>225</v>
      </c>
      <c r="H15" s="17" t="s">
        <v>14</v>
      </c>
      <c r="I15" s="18"/>
    </row>
    <row r="16" customFormat="false" ht="14.4" hidden="false" customHeight="false" outlineLevel="0" collapsed="false">
      <c r="A16" s="14" t="s">
        <v>31</v>
      </c>
      <c r="B16" s="15" t="s">
        <v>32</v>
      </c>
      <c r="C16" s="16"/>
      <c r="D16" s="17" t="s">
        <v>13</v>
      </c>
      <c r="E16" s="16"/>
      <c r="F16" s="17" t="n">
        <f aca="false">+E16*C16</f>
        <v>0</v>
      </c>
      <c r="G16" s="17" t="n">
        <v>175</v>
      </c>
      <c r="H16" s="17" t="s">
        <v>14</v>
      </c>
      <c r="I16" s="18"/>
    </row>
    <row r="17" customFormat="false" ht="14.4" hidden="false" customHeight="false" outlineLevel="0" collapsed="false">
      <c r="A17" s="14" t="s">
        <v>33</v>
      </c>
      <c r="B17" s="15" t="s">
        <v>34</v>
      </c>
      <c r="C17" s="17" t="n">
        <f aca="false">SUM(G7:G16)</f>
        <v>2255</v>
      </c>
      <c r="D17" s="17" t="s">
        <v>14</v>
      </c>
      <c r="E17" s="16"/>
      <c r="F17" s="17" t="n">
        <f aca="false">+E17*C17</f>
        <v>0</v>
      </c>
      <c r="G17" s="17"/>
      <c r="H17" s="17"/>
      <c r="I17" s="18"/>
    </row>
    <row r="18" customFormat="false" ht="14.4" hidden="false" customHeight="false" outlineLevel="0" collapsed="false">
      <c r="A18" s="14" t="s">
        <v>35</v>
      </c>
      <c r="B18" s="19" t="s">
        <v>36</v>
      </c>
      <c r="C18" s="16"/>
      <c r="D18" s="20" t="s">
        <v>37</v>
      </c>
      <c r="E18" s="16"/>
      <c r="F18" s="17" t="n">
        <f aca="false">+E18*C18</f>
        <v>0</v>
      </c>
      <c r="G18" s="17"/>
      <c r="H18" s="17"/>
      <c r="I18" s="18"/>
    </row>
    <row r="19" customFormat="false" ht="14.4" hidden="false" customHeight="false" outlineLevel="0" collapsed="false">
      <c r="A19" s="21" t="s">
        <v>38</v>
      </c>
      <c r="B19" s="22" t="s">
        <v>39</v>
      </c>
      <c r="C19" s="17"/>
      <c r="D19" s="17"/>
      <c r="E19" s="17"/>
      <c r="F19" s="23" t="n">
        <f aca="false">SUBTOTAL(9,F20:F40)</f>
        <v>0</v>
      </c>
      <c r="G19" s="17"/>
      <c r="H19" s="17"/>
      <c r="I19" s="18"/>
    </row>
    <row r="20" customFormat="false" ht="14.4" hidden="false" customHeight="false" outlineLevel="0" collapsed="false">
      <c r="A20" s="14" t="s">
        <v>40</v>
      </c>
      <c r="B20" s="19" t="s">
        <v>41</v>
      </c>
      <c r="C20" s="17" t="n">
        <f aca="false">+#REF!!D10</f>
        <v>2040</v>
      </c>
      <c r="D20" s="17" t="s">
        <v>42</v>
      </c>
      <c r="E20" s="16"/>
      <c r="F20" s="17" t="n">
        <f aca="false">+E20*C20</f>
        <v>0</v>
      </c>
      <c r="G20" s="17"/>
      <c r="H20" s="17"/>
      <c r="I20" s="18"/>
    </row>
    <row r="21" customFormat="false" ht="28.8" hidden="false" customHeight="false" outlineLevel="0" collapsed="false">
      <c r="A21" s="14" t="s">
        <v>43</v>
      </c>
      <c r="B21" s="19" t="s">
        <v>44</v>
      </c>
      <c r="C21" s="17" t="n">
        <f aca="false">+C20</f>
        <v>2040</v>
      </c>
      <c r="D21" s="17" t="s">
        <v>42</v>
      </c>
      <c r="E21" s="16"/>
      <c r="F21" s="17" t="n">
        <f aca="false">+E21*C21</f>
        <v>0</v>
      </c>
      <c r="G21" s="17"/>
      <c r="H21" s="17"/>
      <c r="I21" s="18"/>
    </row>
    <row r="22" customFormat="false" ht="14.4" hidden="false" customHeight="false" outlineLevel="0" collapsed="false">
      <c r="A22" s="14" t="s">
        <v>45</v>
      </c>
      <c r="B22" s="19" t="s">
        <v>46</v>
      </c>
      <c r="C22" s="17" t="n">
        <f aca="false">+C37+C38+C39</f>
        <v>2439</v>
      </c>
      <c r="D22" s="17" t="s">
        <v>47</v>
      </c>
      <c r="E22" s="16"/>
      <c r="F22" s="17" t="n">
        <f aca="false">+E22*C22</f>
        <v>0</v>
      </c>
      <c r="G22" s="17"/>
      <c r="H22" s="17"/>
      <c r="I22" s="18"/>
    </row>
    <row r="23" customFormat="false" ht="14.4" hidden="false" customHeight="false" outlineLevel="0" collapsed="false">
      <c r="A23" s="14" t="s">
        <v>48</v>
      </c>
      <c r="B23" s="19" t="s">
        <v>49</v>
      </c>
      <c r="C23" s="17" t="n">
        <f aca="false">+#REF!!C13</f>
        <v>2366.4</v>
      </c>
      <c r="D23" s="17" t="s">
        <v>47</v>
      </c>
      <c r="E23" s="16"/>
      <c r="F23" s="17" t="n">
        <f aca="false">+E23*C23</f>
        <v>0</v>
      </c>
      <c r="G23" s="17"/>
      <c r="H23" s="17"/>
      <c r="I23" s="18"/>
    </row>
    <row r="24" customFormat="false" ht="14.4" hidden="false" customHeight="false" outlineLevel="0" collapsed="false">
      <c r="A24" s="14" t="s">
        <v>50</v>
      </c>
      <c r="B24" s="19" t="s">
        <v>51</v>
      </c>
      <c r="C24" s="24" t="n">
        <f aca="false">+(32+29+32)*1*2.84+(17+19)*1*2.84</f>
        <v>366.36</v>
      </c>
      <c r="D24" s="17" t="s">
        <v>14</v>
      </c>
      <c r="E24" s="16"/>
      <c r="F24" s="17" t="n">
        <f aca="false">+E24*C24</f>
        <v>0</v>
      </c>
      <c r="G24" s="17"/>
      <c r="H24" s="17"/>
      <c r="I24" s="18"/>
    </row>
    <row r="25" customFormat="false" ht="14.4" hidden="false" customHeight="false" outlineLevel="0" collapsed="false">
      <c r="A25" s="14" t="s">
        <v>52</v>
      </c>
      <c r="B25" s="19" t="s">
        <v>53</v>
      </c>
      <c r="C25" s="24" t="n">
        <v>200</v>
      </c>
      <c r="D25" s="17" t="s">
        <v>14</v>
      </c>
      <c r="E25" s="16"/>
      <c r="F25" s="17" t="n">
        <f aca="false">+E25*C25</f>
        <v>0</v>
      </c>
      <c r="G25" s="17"/>
      <c r="H25" s="17"/>
      <c r="I25" s="18"/>
    </row>
    <row r="26" customFormat="false" ht="14.4" hidden="false" customHeight="false" outlineLevel="0" collapsed="false">
      <c r="A26" s="14" t="s">
        <v>54</v>
      </c>
      <c r="B26" s="19" t="s">
        <v>55</v>
      </c>
      <c r="C26" s="24" t="n">
        <f aca="false">+C24</f>
        <v>366.36</v>
      </c>
      <c r="D26" s="17" t="s">
        <v>14</v>
      </c>
      <c r="E26" s="16"/>
      <c r="F26" s="17" t="n">
        <f aca="false">+E26*C26</f>
        <v>0</v>
      </c>
      <c r="G26" s="17"/>
      <c r="H26" s="17"/>
      <c r="I26" s="18" t="s">
        <v>56</v>
      </c>
    </row>
    <row r="27" customFormat="false" ht="14.4" hidden="false" customHeight="false" outlineLevel="0" collapsed="false">
      <c r="A27" s="14" t="s">
        <v>57</v>
      </c>
      <c r="B27" s="19" t="s">
        <v>58</v>
      </c>
      <c r="C27" s="20" t="n">
        <f aca="false">+C28</f>
        <v>2926.8</v>
      </c>
      <c r="D27" s="17" t="s">
        <v>47</v>
      </c>
      <c r="E27" s="16"/>
      <c r="F27" s="17" t="n">
        <f aca="false">+E27*C27</f>
        <v>0</v>
      </c>
      <c r="G27" s="17"/>
      <c r="H27" s="17"/>
      <c r="I27" s="18"/>
    </row>
    <row r="28" customFormat="false" ht="14.4" hidden="false" customHeight="false" outlineLevel="0" collapsed="false">
      <c r="A28" s="14" t="s">
        <v>59</v>
      </c>
      <c r="B28" s="19" t="s">
        <v>60</v>
      </c>
      <c r="C28" s="17" t="n">
        <f aca="false">+(C37+C38+C39)*1.2</f>
        <v>2926.8</v>
      </c>
      <c r="D28" s="17" t="s">
        <v>47</v>
      </c>
      <c r="E28" s="16"/>
      <c r="F28" s="17" t="n">
        <f aca="false">+E28*C28</f>
        <v>0</v>
      </c>
      <c r="G28" s="17"/>
      <c r="H28" s="17"/>
      <c r="I28" s="18"/>
    </row>
    <row r="29" customFormat="false" ht="14.4" hidden="false" customHeight="false" outlineLevel="0" collapsed="false">
      <c r="A29" s="14" t="s">
        <v>61</v>
      </c>
      <c r="B29" s="19" t="s">
        <v>62</v>
      </c>
      <c r="C29" s="17" t="n">
        <f aca="false">+(6+6+10+9+6+7+8+10)*11.5*1.2</f>
        <v>855.6</v>
      </c>
      <c r="D29" s="17" t="s">
        <v>47</v>
      </c>
      <c r="E29" s="16"/>
      <c r="F29" s="17" t="n">
        <f aca="false">+E29*C29</f>
        <v>0</v>
      </c>
      <c r="G29" s="17"/>
      <c r="H29" s="17"/>
      <c r="I29" s="18"/>
    </row>
    <row r="30" customFormat="false" ht="14.4" hidden="false" customHeight="false" outlineLevel="0" collapsed="false">
      <c r="A30" s="14" t="s">
        <v>63</v>
      </c>
      <c r="B30" s="19" t="s">
        <v>64</v>
      </c>
      <c r="C30" s="25" t="n">
        <f aca="false">+#REF!!C13+#REF!!C14</f>
        <v>2793.6</v>
      </c>
      <c r="D30" s="17" t="s">
        <v>47</v>
      </c>
      <c r="E30" s="16"/>
      <c r="F30" s="17" t="n">
        <f aca="false">+E30*C30</f>
        <v>0</v>
      </c>
      <c r="G30" s="17"/>
      <c r="H30" s="17"/>
      <c r="I30" s="18"/>
    </row>
    <row r="31" customFormat="false" ht="14.4" hidden="false" customHeight="false" outlineLevel="0" collapsed="false">
      <c r="A31" s="14" t="s">
        <v>65</v>
      </c>
      <c r="B31" s="19" t="s">
        <v>66</v>
      </c>
      <c r="C31" s="26" t="n">
        <f aca="false">+#REF!!C13+#REF!!C14</f>
        <v>2793.6</v>
      </c>
      <c r="D31" s="17" t="s">
        <v>47</v>
      </c>
      <c r="E31" s="16"/>
      <c r="F31" s="17" t="n">
        <f aca="false">+E31*C31</f>
        <v>0</v>
      </c>
      <c r="G31" s="17"/>
      <c r="H31" s="17"/>
      <c r="I31" s="18"/>
    </row>
    <row r="32" customFormat="false" ht="14.4" hidden="false" customHeight="false" outlineLevel="0" collapsed="false">
      <c r="A32" s="14" t="s">
        <v>67</v>
      </c>
      <c r="B32" s="19" t="s">
        <v>68</v>
      </c>
      <c r="C32" s="26" t="n">
        <v>160</v>
      </c>
      <c r="D32" s="17" t="s">
        <v>14</v>
      </c>
      <c r="E32" s="16"/>
      <c r="F32" s="17" t="n">
        <f aca="false">+E32*C32</f>
        <v>0</v>
      </c>
      <c r="G32" s="17"/>
      <c r="H32" s="17"/>
      <c r="I32" s="18"/>
    </row>
    <row r="33" customFormat="false" ht="14.4" hidden="false" customHeight="false" outlineLevel="0" collapsed="false">
      <c r="A33" s="14" t="s">
        <v>69</v>
      </c>
      <c r="B33" s="19" t="s">
        <v>70</v>
      </c>
      <c r="C33" s="24" t="n">
        <v>80</v>
      </c>
      <c r="D33" s="17" t="s">
        <v>42</v>
      </c>
      <c r="E33" s="16"/>
      <c r="F33" s="17" t="n">
        <f aca="false">+E33*C33</f>
        <v>0</v>
      </c>
      <c r="G33" s="17"/>
      <c r="H33" s="17"/>
      <c r="I33" s="18"/>
    </row>
    <row r="34" customFormat="false" ht="14.4" hidden="false" customHeight="false" outlineLevel="0" collapsed="false">
      <c r="A34" s="14" t="s">
        <v>71</v>
      </c>
      <c r="B34" s="19" t="s">
        <v>72</v>
      </c>
      <c r="C34" s="17" t="n">
        <f aca="false">+C20*2</f>
        <v>4080</v>
      </c>
      <c r="D34" s="17" t="s">
        <v>42</v>
      </c>
      <c r="E34" s="16"/>
      <c r="F34" s="17" t="n">
        <f aca="false">+E34*C34</f>
        <v>0</v>
      </c>
      <c r="G34" s="17"/>
      <c r="H34" s="17"/>
      <c r="I34" s="18"/>
    </row>
    <row r="35" customFormat="false" ht="14.4" hidden="false" customHeight="false" outlineLevel="0" collapsed="false">
      <c r="A35" s="14" t="s">
        <v>73</v>
      </c>
      <c r="B35" s="19" t="s">
        <v>74</v>
      </c>
      <c r="C35" s="17" t="n">
        <f aca="false">+C21</f>
        <v>2040</v>
      </c>
      <c r="D35" s="17" t="s">
        <v>42</v>
      </c>
      <c r="E35" s="16"/>
      <c r="F35" s="17"/>
      <c r="G35" s="17"/>
      <c r="H35" s="17"/>
      <c r="I35" s="18"/>
    </row>
    <row r="36" customFormat="false" ht="14.4" hidden="false" customHeight="false" outlineLevel="0" collapsed="false">
      <c r="A36" s="14" t="s">
        <v>75</v>
      </c>
      <c r="B36" s="19" t="s">
        <v>76</v>
      </c>
      <c r="C36" s="17" t="n">
        <f aca="false">+C34*1.5</f>
        <v>6120</v>
      </c>
      <c r="D36" s="17" t="s">
        <v>47</v>
      </c>
      <c r="E36" s="16"/>
      <c r="F36" s="17" t="n">
        <f aca="false">+E36*C36</f>
        <v>0</v>
      </c>
      <c r="G36" s="17"/>
      <c r="H36" s="17"/>
      <c r="I36" s="18"/>
    </row>
    <row r="37" customFormat="false" ht="14.4" hidden="false" customHeight="false" outlineLevel="0" collapsed="false">
      <c r="A37" s="14" t="s">
        <v>77</v>
      </c>
      <c r="B37" s="19" t="s">
        <v>78</v>
      </c>
      <c r="C37" s="17" t="n">
        <f aca="false">+#REF!!E26</f>
        <v>1071</v>
      </c>
      <c r="D37" s="17" t="s">
        <v>47</v>
      </c>
      <c r="E37" s="16"/>
      <c r="F37" s="17" t="n">
        <f aca="false">+E37*C37</f>
        <v>0</v>
      </c>
      <c r="G37" s="17"/>
      <c r="H37" s="17"/>
      <c r="I37" s="18"/>
    </row>
    <row r="38" customFormat="false" ht="14.4" hidden="false" customHeight="false" outlineLevel="0" collapsed="false">
      <c r="A38" s="14" t="s">
        <v>79</v>
      </c>
      <c r="B38" s="19" t="s">
        <v>80</v>
      </c>
      <c r="C38" s="17" t="n">
        <f aca="false">+#REF!!E36</f>
        <v>684</v>
      </c>
      <c r="D38" s="17" t="s">
        <v>47</v>
      </c>
      <c r="E38" s="16"/>
      <c r="F38" s="17" t="n">
        <f aca="false">+E38*C38</f>
        <v>0</v>
      </c>
      <c r="G38" s="17"/>
      <c r="H38" s="17"/>
      <c r="I38" s="18"/>
    </row>
    <row r="39" customFormat="false" ht="14.4" hidden="false" customHeight="false" outlineLevel="0" collapsed="false">
      <c r="A39" s="14" t="s">
        <v>81</v>
      </c>
      <c r="B39" s="19" t="s">
        <v>82</v>
      </c>
      <c r="C39" s="17" t="n">
        <f aca="false">+#REF!!E36</f>
        <v>684</v>
      </c>
      <c r="D39" s="17" t="s">
        <v>47</v>
      </c>
      <c r="E39" s="16"/>
      <c r="F39" s="17" t="n">
        <f aca="false">+E39*C39</f>
        <v>0</v>
      </c>
      <c r="G39" s="17"/>
      <c r="H39" s="17"/>
      <c r="I39" s="18"/>
    </row>
    <row r="40" customFormat="false" ht="14.4" hidden="false" customHeight="false" outlineLevel="0" collapsed="false">
      <c r="A40" s="14" t="s">
        <v>83</v>
      </c>
      <c r="B40" s="19" t="s">
        <v>84</v>
      </c>
      <c r="C40" s="17" t="n">
        <f aca="false">+#REF!!J45</f>
        <v>899</v>
      </c>
      <c r="D40" s="17" t="s">
        <v>47</v>
      </c>
      <c r="E40" s="16"/>
      <c r="F40" s="17" t="n">
        <f aca="false">+E40*C40</f>
        <v>0</v>
      </c>
      <c r="G40" s="17"/>
      <c r="H40" s="17"/>
      <c r="I40" s="18"/>
    </row>
    <row r="41" s="13" customFormat="true" ht="14.4" hidden="false" customHeight="false" outlineLevel="0" collapsed="false">
      <c r="A41" s="21" t="s">
        <v>85</v>
      </c>
      <c r="B41" s="27" t="s">
        <v>86</v>
      </c>
      <c r="C41" s="23"/>
      <c r="D41" s="23"/>
      <c r="E41" s="23"/>
      <c r="F41" s="23" t="n">
        <f aca="false">SUBTOTAL(9,F42:F47)</f>
        <v>0</v>
      </c>
      <c r="G41" s="23"/>
      <c r="H41" s="23"/>
      <c r="I41" s="28"/>
    </row>
    <row r="42" customFormat="false" ht="14.4" hidden="false" customHeight="false" outlineLevel="0" collapsed="false">
      <c r="A42" s="14" t="s">
        <v>87</v>
      </c>
      <c r="B42" s="29" t="s">
        <v>88</v>
      </c>
      <c r="C42" s="16"/>
      <c r="D42" s="20" t="s">
        <v>37</v>
      </c>
      <c r="E42" s="16"/>
      <c r="F42" s="17" t="n">
        <f aca="false">+E42*C42</f>
        <v>0</v>
      </c>
      <c r="G42" s="17"/>
      <c r="H42" s="17"/>
      <c r="I42" s="18"/>
    </row>
    <row r="43" customFormat="false" ht="14.4" hidden="false" customHeight="false" outlineLevel="0" collapsed="false">
      <c r="A43" s="14" t="s">
        <v>89</v>
      </c>
      <c r="B43" s="29" t="s">
        <v>90</v>
      </c>
      <c r="C43" s="16"/>
      <c r="D43" s="20" t="s">
        <v>37</v>
      </c>
      <c r="E43" s="16"/>
      <c r="F43" s="17" t="n">
        <f aca="false">+E43*C43</f>
        <v>0</v>
      </c>
      <c r="G43" s="17"/>
      <c r="H43" s="17"/>
      <c r="I43" s="18"/>
    </row>
    <row r="44" customFormat="false" ht="14.4" hidden="false" customHeight="false" outlineLevel="0" collapsed="false">
      <c r="A44" s="14" t="s">
        <v>91</v>
      </c>
      <c r="B44" s="29" t="s">
        <v>92</v>
      </c>
      <c r="C44" s="16"/>
      <c r="D44" s="30" t="s">
        <v>37</v>
      </c>
      <c r="E44" s="31"/>
      <c r="F44" s="17" t="n">
        <f aca="false">+E44*C44</f>
        <v>0</v>
      </c>
      <c r="G44" s="32"/>
      <c r="H44" s="32"/>
      <c r="I44" s="33"/>
    </row>
    <row r="45" customFormat="false" ht="14.4" hidden="false" customHeight="false" outlineLevel="0" collapsed="false">
      <c r="A45" s="14" t="s">
        <v>93</v>
      </c>
      <c r="B45" s="29" t="s">
        <v>94</v>
      </c>
      <c r="C45" s="16"/>
      <c r="D45" s="30" t="s">
        <v>37</v>
      </c>
      <c r="E45" s="31"/>
      <c r="F45" s="17" t="n">
        <f aca="false">+E45*C45</f>
        <v>0</v>
      </c>
      <c r="G45" s="32"/>
      <c r="H45" s="32"/>
      <c r="I45" s="33"/>
    </row>
    <row r="46" customFormat="false" ht="14.4" hidden="false" customHeight="false" outlineLevel="0" collapsed="false">
      <c r="A46" s="14" t="s">
        <v>95</v>
      </c>
      <c r="B46" s="29" t="s">
        <v>94</v>
      </c>
      <c r="C46" s="16"/>
      <c r="D46" s="30" t="s">
        <v>37</v>
      </c>
      <c r="E46" s="31"/>
      <c r="F46" s="17" t="n">
        <f aca="false">+E46*C46</f>
        <v>0</v>
      </c>
      <c r="G46" s="32"/>
      <c r="H46" s="32"/>
      <c r="I46" s="33"/>
    </row>
    <row r="47" customFormat="false" ht="15" hidden="false" customHeight="false" outlineLevel="0" collapsed="false">
      <c r="A47" s="14" t="s">
        <v>96</v>
      </c>
      <c r="B47" s="34" t="s">
        <v>94</v>
      </c>
      <c r="C47" s="35"/>
      <c r="D47" s="36" t="s">
        <v>37</v>
      </c>
      <c r="E47" s="35"/>
      <c r="F47" s="37" t="n">
        <f aca="false">+E47*C47</f>
        <v>0</v>
      </c>
      <c r="G47" s="37"/>
      <c r="H47" s="37"/>
      <c r="I47" s="38"/>
    </row>
    <row r="48" s="13" customFormat="true" ht="14.4" hidden="false" customHeight="false" outlineLevel="0" collapsed="false">
      <c r="A48" s="39" t="s">
        <v>97</v>
      </c>
      <c r="B48" s="40" t="s">
        <v>98</v>
      </c>
      <c r="C48" s="41"/>
      <c r="D48" s="41"/>
      <c r="E48" s="41"/>
      <c r="F48" s="42" t="n">
        <f aca="false">ROUND(SUBTOTAL(9,F7:F47),2)</f>
        <v>0</v>
      </c>
    </row>
    <row r="49" customFormat="false" ht="15" hidden="false" customHeight="false" outlineLevel="0" collapsed="false">
      <c r="A49" s="43" t="s">
        <v>99</v>
      </c>
      <c r="B49" s="44" t="s">
        <v>100</v>
      </c>
      <c r="C49" s="32"/>
      <c r="D49" s="32"/>
      <c r="E49" s="32"/>
      <c r="F49" s="33" t="n">
        <f aca="false">ROUND((F48*0.2),2)</f>
        <v>0</v>
      </c>
    </row>
    <row r="50" s="13" customFormat="true" ht="15" hidden="false" customHeight="false" outlineLevel="0" collapsed="false">
      <c r="A50" s="4" t="s">
        <v>101</v>
      </c>
      <c r="B50" s="45" t="s">
        <v>102</v>
      </c>
      <c r="C50" s="46"/>
      <c r="D50" s="46"/>
      <c r="E50" s="46"/>
      <c r="F50" s="47" t="n">
        <f aca="false">ROUND((F49+F48),2)</f>
        <v>0</v>
      </c>
    </row>
    <row r="51" customFormat="false" ht="14.4" hidden="false" customHeight="false" outlineLevel="0" collapsed="false">
      <c r="B51" s="0"/>
    </row>
    <row r="52" customFormat="false" ht="14.4" hidden="false" customHeight="false" outlineLevel="0" collapsed="false">
      <c r="B52" s="2" t="s">
        <v>103</v>
      </c>
    </row>
    <row r="53" customFormat="false" ht="14.9" hidden="false" customHeight="false" outlineLevel="0" collapsed="false">
      <c r="B53" s="48" t="s">
        <v>104</v>
      </c>
    </row>
    <row r="54" customFormat="false" ht="43.2" hidden="false" customHeight="false" outlineLevel="0" collapsed="false">
      <c r="B54" s="48" t="s">
        <v>105</v>
      </c>
    </row>
  </sheetData>
  <mergeCells count="1">
    <mergeCell ref="G5:I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K4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RowHeight="14.4"/>
  <cols>
    <col collapsed="false" hidden="false" max="1" min="1" style="0" width="8.72959183673469"/>
    <col collapsed="false" hidden="false" max="2" min="2" style="0" width="15.3367346938776"/>
    <col collapsed="false" hidden="false" max="1025" min="3" style="0" width="8.72959183673469"/>
  </cols>
  <sheetData>
    <row r="1" customFormat="false" ht="14.4" hidden="false" customHeight="false" outlineLevel="0" collapsed="false">
      <c r="B1" s="13" t="s">
        <v>106</v>
      </c>
    </row>
    <row r="2" customFormat="false" ht="14.4" hidden="false" customHeight="false" outlineLevel="0" collapsed="false">
      <c r="B2" s="17" t="s">
        <v>107</v>
      </c>
      <c r="C2" s="17" t="n">
        <v>41</v>
      </c>
      <c r="D2" s="17" t="n">
        <f aca="false">+C2*5</f>
        <v>205</v>
      </c>
      <c r="E2" s="17" t="s">
        <v>42</v>
      </c>
    </row>
    <row r="3" customFormat="false" ht="14.4" hidden="false" customHeight="false" outlineLevel="0" collapsed="false">
      <c r="B3" s="17" t="s">
        <v>108</v>
      </c>
      <c r="C3" s="17" t="n">
        <v>40</v>
      </c>
      <c r="D3" s="17" t="n">
        <f aca="false">+C3*5</f>
        <v>200</v>
      </c>
      <c r="E3" s="17" t="s">
        <v>42</v>
      </c>
    </row>
    <row r="4" customFormat="false" ht="14.4" hidden="false" customHeight="false" outlineLevel="0" collapsed="false">
      <c r="B4" s="17" t="s">
        <v>109</v>
      </c>
      <c r="C4" s="17" t="n">
        <v>52</v>
      </c>
      <c r="D4" s="17" t="n">
        <f aca="false">+C4*5</f>
        <v>260</v>
      </c>
      <c r="E4" s="17" t="s">
        <v>42</v>
      </c>
    </row>
    <row r="5" customFormat="false" ht="14.4" hidden="false" customHeight="false" outlineLevel="0" collapsed="false">
      <c r="B5" s="17" t="s">
        <v>110</v>
      </c>
      <c r="C5" s="17" t="n">
        <v>46</v>
      </c>
      <c r="D5" s="17" t="n">
        <f aca="false">+C5*5</f>
        <v>230</v>
      </c>
      <c r="E5" s="17" t="s">
        <v>42</v>
      </c>
    </row>
    <row r="6" customFormat="false" ht="14.4" hidden="false" customHeight="false" outlineLevel="0" collapsed="false">
      <c r="B6" s="17" t="s">
        <v>111</v>
      </c>
      <c r="C6" s="17" t="n">
        <v>42</v>
      </c>
      <c r="D6" s="17" t="n">
        <f aca="false">+C6*5</f>
        <v>210</v>
      </c>
      <c r="E6" s="17" t="s">
        <v>42</v>
      </c>
    </row>
    <row r="7" customFormat="false" ht="14.4" hidden="false" customHeight="false" outlineLevel="0" collapsed="false">
      <c r="B7" s="17" t="s">
        <v>112</v>
      </c>
      <c r="C7" s="17" t="n">
        <v>69</v>
      </c>
      <c r="D7" s="17" t="n">
        <f aca="false">+C7*5</f>
        <v>345</v>
      </c>
      <c r="E7" s="17" t="s">
        <v>42</v>
      </c>
    </row>
    <row r="8" customFormat="false" ht="14.4" hidden="false" customHeight="false" outlineLevel="0" collapsed="false">
      <c r="B8" s="17" t="s">
        <v>113</v>
      </c>
      <c r="C8" s="17" t="n">
        <v>64</v>
      </c>
      <c r="D8" s="17" t="n">
        <f aca="false">+C8*5</f>
        <v>320</v>
      </c>
      <c r="E8" s="17" t="s">
        <v>42</v>
      </c>
    </row>
    <row r="9" customFormat="false" ht="14.4" hidden="false" customHeight="false" outlineLevel="0" collapsed="false">
      <c r="B9" s="17" t="s">
        <v>114</v>
      </c>
      <c r="C9" s="17" t="n">
        <v>54</v>
      </c>
      <c r="D9" s="17" t="n">
        <f aca="false">+C9*5</f>
        <v>270</v>
      </c>
      <c r="E9" s="17" t="s">
        <v>42</v>
      </c>
    </row>
    <row r="10" customFormat="false" ht="14.4" hidden="false" customHeight="false" outlineLevel="0" collapsed="false">
      <c r="B10" s="23" t="s">
        <v>115</v>
      </c>
      <c r="C10" s="23" t="n">
        <f aca="false">SUM(C2:C9)</f>
        <v>408</v>
      </c>
      <c r="D10" s="23" t="n">
        <f aca="false">SUM(D2:D9)</f>
        <v>2040</v>
      </c>
      <c r="E10" s="23" t="s">
        <v>42</v>
      </c>
    </row>
    <row r="12" customFormat="false" ht="14.4" hidden="false" customHeight="false" outlineLevel="0" collapsed="false">
      <c r="B12" s="13" t="s">
        <v>116</v>
      </c>
    </row>
    <row r="13" customFormat="false" ht="14.4" hidden="false" customHeight="false" outlineLevel="0" collapsed="false">
      <c r="B13" s="17" t="s">
        <v>117</v>
      </c>
      <c r="C13" s="17" t="n">
        <f aca="false">+C10*2.9*2</f>
        <v>2366.4</v>
      </c>
      <c r="D13" s="17" t="s">
        <v>47</v>
      </c>
    </row>
    <row r="14" customFormat="false" ht="15" hidden="false" customHeight="false" outlineLevel="0" collapsed="false">
      <c r="B14" s="30" t="s">
        <v>118</v>
      </c>
      <c r="C14" s="32" t="n">
        <f aca="false">SUM(E16:E23)</f>
        <v>427.2</v>
      </c>
      <c r="D14" s="32" t="s">
        <v>47</v>
      </c>
    </row>
    <row r="15" customFormat="false" ht="14.4" hidden="false" customHeight="false" outlineLevel="0" collapsed="false">
      <c r="B15" s="30"/>
      <c r="C15" s="32"/>
      <c r="D15" s="32"/>
      <c r="G15" s="49" t="s">
        <v>119</v>
      </c>
      <c r="H15" s="42"/>
    </row>
    <row r="16" customFormat="false" ht="14.4" hidden="false" customHeight="false" outlineLevel="0" collapsed="false">
      <c r="B16" s="17" t="s">
        <v>107</v>
      </c>
      <c r="C16" s="17" t="n">
        <v>43</v>
      </c>
      <c r="D16" s="17" t="s">
        <v>42</v>
      </c>
      <c r="E16" s="17" t="n">
        <f aca="false">+C16*3*0.4</f>
        <v>51.6</v>
      </c>
      <c r="F16" s="50" t="s">
        <v>47</v>
      </c>
      <c r="G16" s="51" t="n">
        <f aca="false">+C16*0.4*1</f>
        <v>17.2</v>
      </c>
      <c r="H16" s="18" t="s">
        <v>14</v>
      </c>
    </row>
    <row r="17" customFormat="false" ht="14.4" hidden="false" customHeight="false" outlineLevel="0" collapsed="false">
      <c r="B17" s="17" t="s">
        <v>108</v>
      </c>
      <c r="C17" s="17" t="n">
        <v>40</v>
      </c>
      <c r="D17" s="17" t="s">
        <v>42</v>
      </c>
      <c r="E17" s="17" t="n">
        <f aca="false">+C17*3*0.4</f>
        <v>48</v>
      </c>
      <c r="F17" s="50" t="s">
        <v>47</v>
      </c>
      <c r="G17" s="51" t="n">
        <f aca="false">+C17*0.4*1</f>
        <v>16</v>
      </c>
      <c r="H17" s="18" t="s">
        <v>14</v>
      </c>
    </row>
    <row r="18" customFormat="false" ht="14.4" hidden="false" customHeight="false" outlineLevel="0" collapsed="false">
      <c r="B18" s="17" t="s">
        <v>109</v>
      </c>
      <c r="C18" s="17" t="n">
        <v>28</v>
      </c>
      <c r="D18" s="17" t="s">
        <v>42</v>
      </c>
      <c r="E18" s="17" t="n">
        <f aca="false">+C18*3*0.4</f>
        <v>33.6</v>
      </c>
      <c r="F18" s="50" t="s">
        <v>47</v>
      </c>
      <c r="G18" s="51" t="n">
        <f aca="false">+C18*0.4*1</f>
        <v>11.2</v>
      </c>
      <c r="H18" s="18" t="s">
        <v>14</v>
      </c>
    </row>
    <row r="19" customFormat="false" ht="14.4" hidden="false" customHeight="false" outlineLevel="0" collapsed="false">
      <c r="B19" s="17" t="s">
        <v>110</v>
      </c>
      <c r="C19" s="17" t="n">
        <v>34</v>
      </c>
      <c r="D19" s="17" t="s">
        <v>42</v>
      </c>
      <c r="E19" s="17" t="n">
        <f aca="false">+C19*3*0.4</f>
        <v>40.8</v>
      </c>
      <c r="F19" s="50" t="s">
        <v>47</v>
      </c>
      <c r="G19" s="51" t="n">
        <f aca="false">+C19*0.4*1</f>
        <v>13.6</v>
      </c>
      <c r="H19" s="18" t="s">
        <v>14</v>
      </c>
    </row>
    <row r="20" customFormat="false" ht="14.4" hidden="false" customHeight="false" outlineLevel="0" collapsed="false">
      <c r="B20" s="17" t="s">
        <v>111</v>
      </c>
      <c r="C20" s="17" t="n">
        <v>46</v>
      </c>
      <c r="D20" s="17" t="s">
        <v>42</v>
      </c>
      <c r="E20" s="17" t="n">
        <f aca="false">+C20*3*0.4</f>
        <v>55.2</v>
      </c>
      <c r="F20" s="50" t="s">
        <v>47</v>
      </c>
      <c r="G20" s="51" t="n">
        <f aca="false">+C20*0.4*1</f>
        <v>18.4</v>
      </c>
      <c r="H20" s="18" t="s">
        <v>14</v>
      </c>
    </row>
    <row r="21" customFormat="false" ht="14.4" hidden="false" customHeight="false" outlineLevel="0" collapsed="false">
      <c r="B21" s="17" t="s">
        <v>112</v>
      </c>
      <c r="C21" s="17" t="n">
        <v>67</v>
      </c>
      <c r="D21" s="17" t="s">
        <v>42</v>
      </c>
      <c r="E21" s="17" t="n">
        <f aca="false">+C21*3*0.4</f>
        <v>80.4</v>
      </c>
      <c r="F21" s="50" t="s">
        <v>47</v>
      </c>
      <c r="G21" s="51" t="n">
        <f aca="false">+C21*0.4*1</f>
        <v>26.8</v>
      </c>
      <c r="H21" s="18" t="s">
        <v>14</v>
      </c>
    </row>
    <row r="22" customFormat="false" ht="14.4" hidden="false" customHeight="false" outlineLevel="0" collapsed="false">
      <c r="B22" s="17" t="s">
        <v>113</v>
      </c>
      <c r="C22" s="17" t="n">
        <v>64</v>
      </c>
      <c r="D22" s="17" t="s">
        <v>42</v>
      </c>
      <c r="E22" s="17" t="n">
        <f aca="false">+C22*3*0.4</f>
        <v>76.8</v>
      </c>
      <c r="F22" s="50" t="s">
        <v>47</v>
      </c>
      <c r="G22" s="51" t="n">
        <f aca="false">+C22*0.4*1</f>
        <v>25.6</v>
      </c>
      <c r="H22" s="18" t="s">
        <v>14</v>
      </c>
    </row>
    <row r="23" customFormat="false" ht="15" hidden="false" customHeight="false" outlineLevel="0" collapsed="false">
      <c r="B23" s="17" t="s">
        <v>114</v>
      </c>
      <c r="C23" s="17" t="n">
        <v>34</v>
      </c>
      <c r="D23" s="17" t="s">
        <v>42</v>
      </c>
      <c r="E23" s="17" t="n">
        <f aca="false">+C23*3*0.4</f>
        <v>40.8</v>
      </c>
      <c r="F23" s="52" t="s">
        <v>47</v>
      </c>
      <c r="G23" s="53" t="n">
        <f aca="false">+C23*0.4*1</f>
        <v>13.6</v>
      </c>
      <c r="H23" s="33" t="s">
        <v>14</v>
      </c>
    </row>
    <row r="24" customFormat="false" ht="15" hidden="false" customHeight="false" outlineLevel="0" collapsed="false">
      <c r="F24" s="54" t="s">
        <v>115</v>
      </c>
      <c r="G24" s="55" t="n">
        <f aca="false">SUM(G16:G23)</f>
        <v>142.4</v>
      </c>
      <c r="H24" s="47" t="s">
        <v>14</v>
      </c>
    </row>
    <row r="26" s="13" customFormat="true" ht="14.4" hidden="false" customHeight="false" outlineLevel="0" collapsed="false">
      <c r="B26" s="13" t="s">
        <v>120</v>
      </c>
      <c r="E26" s="13" t="n">
        <f aca="false">SUM(E27:E34)</f>
        <v>1071</v>
      </c>
      <c r="F26" s="13" t="s">
        <v>47</v>
      </c>
    </row>
    <row r="27" customFormat="false" ht="14.4" hidden="false" customHeight="false" outlineLevel="0" collapsed="false">
      <c r="B27" s="17" t="s">
        <v>107</v>
      </c>
      <c r="C27" s="17" t="n">
        <v>22</v>
      </c>
      <c r="D27" s="17" t="s">
        <v>42</v>
      </c>
      <c r="E27" s="17" t="n">
        <f aca="false">+C27*2*2.55</f>
        <v>112.2</v>
      </c>
      <c r="F27" s="17" t="s">
        <v>47</v>
      </c>
    </row>
    <row r="28" customFormat="false" ht="14.4" hidden="false" customHeight="false" outlineLevel="0" collapsed="false">
      <c r="B28" s="17" t="s">
        <v>108</v>
      </c>
      <c r="C28" s="17" t="n">
        <v>22</v>
      </c>
      <c r="D28" s="17" t="s">
        <v>42</v>
      </c>
      <c r="E28" s="17" t="n">
        <f aca="false">+C28*2*2.55</f>
        <v>112.2</v>
      </c>
      <c r="F28" s="17" t="s">
        <v>47</v>
      </c>
    </row>
    <row r="29" customFormat="false" ht="14.4" hidden="false" customHeight="false" outlineLevel="0" collapsed="false">
      <c r="B29" s="17" t="s">
        <v>109</v>
      </c>
      <c r="C29" s="17" t="n">
        <v>16</v>
      </c>
      <c r="D29" s="17" t="s">
        <v>42</v>
      </c>
      <c r="E29" s="17" t="n">
        <f aca="false">+C29*2*2.55</f>
        <v>81.6</v>
      </c>
      <c r="F29" s="17" t="s">
        <v>47</v>
      </c>
    </row>
    <row r="30" customFormat="false" ht="14.4" hidden="false" customHeight="false" outlineLevel="0" collapsed="false">
      <c r="B30" s="17" t="s">
        <v>110</v>
      </c>
      <c r="C30" s="17" t="n">
        <v>23</v>
      </c>
      <c r="D30" s="17" t="s">
        <v>42</v>
      </c>
      <c r="E30" s="17" t="n">
        <f aca="false">+C30*2*2.55</f>
        <v>117.3</v>
      </c>
      <c r="F30" s="17" t="s">
        <v>47</v>
      </c>
    </row>
    <row r="31" customFormat="false" ht="14.4" hidden="false" customHeight="false" outlineLevel="0" collapsed="false">
      <c r="B31" s="17" t="s">
        <v>111</v>
      </c>
      <c r="C31" s="17" t="n">
        <v>24</v>
      </c>
      <c r="D31" s="17" t="s">
        <v>42</v>
      </c>
      <c r="E31" s="17" t="n">
        <f aca="false">+C31*2*2.55</f>
        <v>122.4</v>
      </c>
      <c r="F31" s="17" t="s">
        <v>47</v>
      </c>
    </row>
    <row r="32" customFormat="false" ht="14.4" hidden="false" customHeight="false" outlineLevel="0" collapsed="false">
      <c r="B32" s="17" t="s">
        <v>112</v>
      </c>
      <c r="C32" s="17" t="n">
        <v>43</v>
      </c>
      <c r="D32" s="17" t="s">
        <v>42</v>
      </c>
      <c r="E32" s="17" t="n">
        <f aca="false">+C32*2*2.55</f>
        <v>219.3</v>
      </c>
      <c r="F32" s="17" t="s">
        <v>47</v>
      </c>
    </row>
    <row r="33" customFormat="false" ht="14.4" hidden="false" customHeight="false" outlineLevel="0" collapsed="false">
      <c r="B33" s="17" t="s">
        <v>113</v>
      </c>
      <c r="C33" s="17" t="n">
        <v>38</v>
      </c>
      <c r="D33" s="17" t="s">
        <v>42</v>
      </c>
      <c r="E33" s="17" t="n">
        <f aca="false">+C33*2*2.55</f>
        <v>193.8</v>
      </c>
      <c r="F33" s="17" t="s">
        <v>47</v>
      </c>
    </row>
    <row r="34" customFormat="false" ht="14.4" hidden="false" customHeight="false" outlineLevel="0" collapsed="false">
      <c r="B34" s="17" t="s">
        <v>114</v>
      </c>
      <c r="C34" s="17" t="n">
        <v>22</v>
      </c>
      <c r="D34" s="17" t="s">
        <v>42</v>
      </c>
      <c r="E34" s="17" t="n">
        <f aca="false">+C34*2*2.55</f>
        <v>112.2</v>
      </c>
      <c r="F34" s="17" t="s">
        <v>47</v>
      </c>
    </row>
    <row r="36" s="13" customFormat="true" ht="14.4" hidden="false" customHeight="false" outlineLevel="0" collapsed="false">
      <c r="B36" s="13" t="s">
        <v>121</v>
      </c>
      <c r="E36" s="13" t="n">
        <f aca="false">SUM(E37:E44)</f>
        <v>684</v>
      </c>
      <c r="F36" s="13" t="s">
        <v>47</v>
      </c>
      <c r="H36" s="13" t="s">
        <v>122</v>
      </c>
    </row>
    <row r="37" customFormat="false" ht="14.4" hidden="false" customHeight="false" outlineLevel="0" collapsed="false">
      <c r="B37" s="17" t="s">
        <v>107</v>
      </c>
      <c r="C37" s="17" t="n">
        <v>33</v>
      </c>
      <c r="D37" s="17" t="s">
        <v>42</v>
      </c>
      <c r="E37" s="17" t="n">
        <f aca="false">+C37*2*1</f>
        <v>66</v>
      </c>
      <c r="F37" s="17" t="s">
        <v>47</v>
      </c>
      <c r="H37" s="17" t="n">
        <v>5</v>
      </c>
      <c r="I37" s="17" t="n">
        <v>20</v>
      </c>
      <c r="J37" s="17" t="n">
        <f aca="false">+I37*H37</f>
        <v>100</v>
      </c>
      <c r="K37" s="17" t="s">
        <v>47</v>
      </c>
    </row>
    <row r="38" customFormat="false" ht="14.4" hidden="false" customHeight="false" outlineLevel="0" collapsed="false">
      <c r="B38" s="17" t="s">
        <v>108</v>
      </c>
      <c r="C38" s="17" t="n">
        <v>36</v>
      </c>
      <c r="D38" s="17" t="s">
        <v>42</v>
      </c>
      <c r="E38" s="17" t="n">
        <f aca="false">+C38*2*1</f>
        <v>72</v>
      </c>
      <c r="F38" s="17" t="s">
        <v>47</v>
      </c>
      <c r="H38" s="17" t="n">
        <v>5</v>
      </c>
      <c r="I38" s="17" t="n">
        <v>20</v>
      </c>
      <c r="J38" s="17" t="n">
        <f aca="false">+I38*H38</f>
        <v>100</v>
      </c>
      <c r="K38" s="17" t="s">
        <v>47</v>
      </c>
    </row>
    <row r="39" customFormat="false" ht="14.4" hidden="false" customHeight="false" outlineLevel="0" collapsed="false">
      <c r="B39" s="17" t="s">
        <v>109</v>
      </c>
      <c r="C39" s="17" t="n">
        <v>28</v>
      </c>
      <c r="D39" s="17" t="s">
        <v>42</v>
      </c>
      <c r="E39" s="17" t="n">
        <f aca="false">+C39*2*1</f>
        <v>56</v>
      </c>
      <c r="F39" s="17" t="s">
        <v>47</v>
      </c>
      <c r="H39" s="17"/>
      <c r="I39" s="17"/>
      <c r="J39" s="17" t="n">
        <f aca="false">4*20+6</f>
        <v>86</v>
      </c>
      <c r="K39" s="17" t="s">
        <v>47</v>
      </c>
    </row>
    <row r="40" customFormat="false" ht="14.4" hidden="false" customHeight="false" outlineLevel="0" collapsed="false">
      <c r="B40" s="17" t="s">
        <v>110</v>
      </c>
      <c r="C40" s="17" t="n">
        <v>34</v>
      </c>
      <c r="D40" s="17" t="s">
        <v>42</v>
      </c>
      <c r="E40" s="17" t="n">
        <f aca="false">+C40*2*1</f>
        <v>68</v>
      </c>
      <c r="F40" s="17" t="s">
        <v>47</v>
      </c>
      <c r="H40" s="17" t="n">
        <v>5</v>
      </c>
      <c r="I40" s="17" t="n">
        <v>20</v>
      </c>
      <c r="J40" s="17" t="n">
        <f aca="false">+I40*H40</f>
        <v>100</v>
      </c>
      <c r="K40" s="17" t="s">
        <v>47</v>
      </c>
    </row>
    <row r="41" customFormat="false" ht="14.4" hidden="false" customHeight="false" outlineLevel="0" collapsed="false">
      <c r="B41" s="17" t="s">
        <v>111</v>
      </c>
      <c r="C41" s="17" t="n">
        <v>46</v>
      </c>
      <c r="D41" s="17" t="s">
        <v>42</v>
      </c>
      <c r="E41" s="17" t="n">
        <f aca="false">+C41*2*1</f>
        <v>92</v>
      </c>
      <c r="F41" s="17" t="s">
        <v>47</v>
      </c>
      <c r="H41" s="17"/>
      <c r="I41" s="17"/>
      <c r="J41" s="17" t="n">
        <f aca="false">4*22+15</f>
        <v>103</v>
      </c>
      <c r="K41" s="17" t="s">
        <v>47</v>
      </c>
    </row>
    <row r="42" customFormat="false" ht="14.4" hidden="false" customHeight="false" outlineLevel="0" collapsed="false">
      <c r="B42" s="17" t="s">
        <v>112</v>
      </c>
      <c r="C42" s="17" t="n">
        <v>67</v>
      </c>
      <c r="D42" s="17" t="s">
        <v>42</v>
      </c>
      <c r="E42" s="17" t="n">
        <f aca="false">+C42*2*1</f>
        <v>134</v>
      </c>
      <c r="F42" s="17" t="s">
        <v>47</v>
      </c>
      <c r="H42" s="17"/>
      <c r="I42" s="17"/>
      <c r="J42" s="17" t="n">
        <f aca="false">4*34+20</f>
        <v>156</v>
      </c>
      <c r="K42" s="17" t="s">
        <v>47</v>
      </c>
    </row>
    <row r="43" customFormat="false" ht="14.4" hidden="false" customHeight="false" outlineLevel="0" collapsed="false">
      <c r="B43" s="17" t="s">
        <v>113</v>
      </c>
      <c r="C43" s="17" t="n">
        <v>64</v>
      </c>
      <c r="D43" s="17" t="s">
        <v>42</v>
      </c>
      <c r="E43" s="17" t="n">
        <f aca="false">+C43*2*1</f>
        <v>128</v>
      </c>
      <c r="F43" s="17" t="s">
        <v>47</v>
      </c>
      <c r="H43" s="17"/>
      <c r="I43" s="17"/>
      <c r="J43" s="17" t="n">
        <f aca="false">4*34+15</f>
        <v>151</v>
      </c>
      <c r="K43" s="17" t="s">
        <v>47</v>
      </c>
    </row>
    <row r="44" customFormat="false" ht="15" hidden="false" customHeight="false" outlineLevel="0" collapsed="false">
      <c r="B44" s="17" t="s">
        <v>114</v>
      </c>
      <c r="C44" s="17" t="n">
        <v>34</v>
      </c>
      <c r="D44" s="17" t="s">
        <v>42</v>
      </c>
      <c r="E44" s="17" t="n">
        <f aca="false">+C44*2*1</f>
        <v>68</v>
      </c>
      <c r="F44" s="17" t="s">
        <v>47</v>
      </c>
      <c r="H44" s="32"/>
      <c r="I44" s="32"/>
      <c r="J44" s="32" t="n">
        <f aca="false">4*22+15</f>
        <v>103</v>
      </c>
      <c r="K44" s="32" t="s">
        <v>47</v>
      </c>
    </row>
    <row r="45" customFormat="false" ht="15" hidden="false" customHeight="false" outlineLevel="0" collapsed="false">
      <c r="H45" s="56" t="s">
        <v>123</v>
      </c>
      <c r="I45" s="57"/>
      <c r="J45" s="57" t="n">
        <f aca="false">SUM(J37:J44)</f>
        <v>899</v>
      </c>
      <c r="K45" s="58" t="s">
        <v>47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2017-04-18T13:38:41Z</dcterms:created>
  <dc:creator>Roland Vaikmäe</dc:creator>
  <dc:language>et-EE</dc:language>
  <cp:lastModifiedBy>Roland Vaikmäe</cp:lastModifiedBy>
  <cp:lastPrinted>2018-10-02T21:03:53Z</cp:lastPrinted>
  <dcterms:modified xsi:type="dcterms:W3CDTF">2018-10-02T21:05:19Z</dcterms:modified>
  <cp:revision>0</cp:revision>
</cp:coreProperties>
</file>