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18195" windowHeight="8520" activeTab="1"/>
  </bookViews>
  <sheets>
    <sheet name="Kalkulatsioon" sheetId="1" r:id="rId1"/>
    <sheet name="Vesi-Küte" sheetId="10" r:id="rId2"/>
    <sheet name="VENT materjalid" sheetId="5" r:id="rId3"/>
    <sheet name="Hinnapakkumus" sheetId="7" r:id="rId4"/>
    <sheet name="Kasutusjuhend" sheetId="8" r:id="rId5"/>
    <sheet name="Sheet2" sheetId="2" r:id="rId6"/>
    <sheet name="Sheet3" sheetId="3" r:id="rId7"/>
  </sheets>
  <definedNames>
    <definedName name="Z_217BE030_2902_4496_AA81_446E4FF64EDE_.wvu.Cols" localSheetId="3" hidden="1">Hinnapakkumus!$K:$M</definedName>
    <definedName name="Z_217BE030_2902_4496_AA81_446E4FF64EDE_.wvu.Rows" localSheetId="3" hidden="1">Hinnapakkumus!$24:$36</definedName>
  </definedNames>
  <calcPr calcId="145621"/>
</workbook>
</file>

<file path=xl/calcChain.xml><?xml version="1.0" encoding="utf-8"?>
<calcChain xmlns="http://schemas.openxmlformats.org/spreadsheetml/2006/main">
  <c r="G55" i="10" l="1"/>
  <c r="E15" i="1" l="1"/>
  <c r="E14" i="1"/>
  <c r="E13" i="1"/>
  <c r="D13" i="1" s="1"/>
  <c r="F269" i="7" s="1"/>
  <c r="D15" i="1"/>
  <c r="F271" i="7" s="1"/>
  <c r="D14" i="1"/>
  <c r="F270" i="7" s="1"/>
  <c r="E16" i="1"/>
  <c r="D16" i="1" s="1"/>
  <c r="F272" i="7" s="1"/>
  <c r="D8" i="1"/>
  <c r="E8" i="1" s="1"/>
  <c r="D5" i="1"/>
  <c r="E5" i="1" s="1"/>
  <c r="E12" i="1" s="1"/>
  <c r="D12" i="1" s="1"/>
  <c r="F265" i="7" s="1"/>
  <c r="D2" i="1"/>
  <c r="E2" i="1" s="1"/>
  <c r="E17" i="1" s="1"/>
  <c r="D17" i="1" s="1"/>
  <c r="G29" i="10"/>
  <c r="G4" i="10"/>
  <c r="G5" i="10"/>
  <c r="G6" i="10"/>
  <c r="G7" i="10"/>
  <c r="G8" i="10"/>
  <c r="G9" i="10"/>
  <c r="G10" i="10"/>
  <c r="G11" i="10"/>
  <c r="G12" i="10"/>
  <c r="G13" i="10"/>
  <c r="G14" i="10"/>
  <c r="G15" i="10"/>
  <c r="G16" i="10"/>
  <c r="G17" i="10"/>
  <c r="G18" i="10"/>
  <c r="G19" i="10"/>
  <c r="G20" i="10"/>
  <c r="G21" i="10"/>
  <c r="G22" i="10"/>
  <c r="G23" i="10"/>
  <c r="G24" i="10"/>
  <c r="G25" i="10"/>
  <c r="G26" i="10"/>
  <c r="G27" i="10"/>
  <c r="G28" i="10"/>
  <c r="G3" i="10"/>
  <c r="G105" i="7" l="1"/>
  <c r="G201" i="7"/>
  <c r="F273" i="7"/>
  <c r="G273" i="7" s="1"/>
  <c r="G266" i="7"/>
  <c r="O356" i="7"/>
  <c r="G356" i="7"/>
  <c r="O355" i="7"/>
  <c r="G355" i="7"/>
  <c r="O354" i="7"/>
  <c r="G354" i="7"/>
  <c r="O353" i="7"/>
  <c r="G353" i="7"/>
  <c r="O352" i="7"/>
  <c r="G352" i="7"/>
  <c r="O351" i="7"/>
  <c r="G351" i="7"/>
  <c r="O350" i="7"/>
  <c r="G350" i="7"/>
  <c r="O349" i="7"/>
  <c r="G349" i="7"/>
  <c r="O348" i="7"/>
  <c r="G348" i="7"/>
  <c r="O347" i="7"/>
  <c r="G347" i="7"/>
  <c r="O346" i="7"/>
  <c r="G346" i="7"/>
  <c r="O345" i="7"/>
  <c r="G345" i="7"/>
  <c r="O344" i="7"/>
  <c r="G344" i="7"/>
  <c r="O343" i="7"/>
  <c r="G343" i="7"/>
  <c r="O342" i="7"/>
  <c r="G342" i="7"/>
  <c r="O341" i="7"/>
  <c r="G341" i="7"/>
  <c r="O340" i="7"/>
  <c r="G340" i="7"/>
  <c r="O339" i="7"/>
  <c r="G339" i="7"/>
  <c r="O338" i="7"/>
  <c r="G338" i="7"/>
  <c r="O337" i="7"/>
  <c r="G337" i="7"/>
  <c r="O336" i="7"/>
  <c r="G336" i="7"/>
  <c r="O335" i="7"/>
  <c r="G335" i="7"/>
  <c r="O334" i="7"/>
  <c r="G334" i="7"/>
  <c r="O333" i="7"/>
  <c r="G333" i="7"/>
  <c r="O332" i="7"/>
  <c r="G332" i="7"/>
  <c r="O331" i="7"/>
  <c r="G331" i="7"/>
  <c r="O330" i="7"/>
  <c r="G330" i="7"/>
  <c r="O329" i="7"/>
  <c r="G329" i="7"/>
  <c r="O328" i="7"/>
  <c r="G328" i="7"/>
  <c r="O327" i="7"/>
  <c r="G327" i="7"/>
  <c r="O326" i="7"/>
  <c r="G326" i="7"/>
  <c r="O325" i="7"/>
  <c r="G325" i="7"/>
  <c r="O324" i="7"/>
  <c r="G324" i="7"/>
  <c r="O323" i="7"/>
  <c r="G323" i="7"/>
  <c r="O322" i="7"/>
  <c r="G322" i="7"/>
  <c r="O321" i="7"/>
  <c r="G321" i="7"/>
  <c r="O320" i="7"/>
  <c r="G320" i="7"/>
  <c r="O319" i="7"/>
  <c r="G319" i="7"/>
  <c r="O318" i="7"/>
  <c r="G318" i="7"/>
  <c r="O317" i="7"/>
  <c r="G317" i="7"/>
  <c r="O316" i="7"/>
  <c r="G316" i="7"/>
  <c r="O315" i="7"/>
  <c r="G315" i="7"/>
  <c r="O314" i="7"/>
  <c r="G314" i="7"/>
  <c r="O313" i="7"/>
  <c r="G313" i="7"/>
  <c r="O312" i="7"/>
  <c r="G312" i="7"/>
  <c r="O311" i="7"/>
  <c r="G311" i="7"/>
  <c r="O310" i="7"/>
  <c r="G310" i="7"/>
  <c r="O309" i="7"/>
  <c r="G309" i="7"/>
  <c r="O308" i="7"/>
  <c r="G308" i="7"/>
  <c r="O307" i="7"/>
  <c r="G307" i="7"/>
  <c r="O306" i="7"/>
  <c r="G306" i="7"/>
  <c r="O305" i="7"/>
  <c r="G305" i="7"/>
  <c r="O304" i="7"/>
  <c r="G304" i="7"/>
  <c r="O303" i="7"/>
  <c r="G303" i="7"/>
  <c r="O302" i="7"/>
  <c r="G302" i="7"/>
  <c r="O301" i="7"/>
  <c r="G301" i="7"/>
  <c r="O300" i="7"/>
  <c r="G300" i="7"/>
  <c r="O299" i="7"/>
  <c r="G299" i="7"/>
  <c r="O298" i="7"/>
  <c r="G298" i="7"/>
  <c r="O297" i="7"/>
  <c r="G297" i="7"/>
  <c r="O296" i="7"/>
  <c r="G296" i="7"/>
  <c r="O295" i="7"/>
  <c r="G295" i="7"/>
  <c r="O294" i="7"/>
  <c r="G294" i="7"/>
  <c r="O293" i="7"/>
  <c r="G293" i="7"/>
  <c r="O292" i="7"/>
  <c r="G292" i="7"/>
  <c r="O291" i="7"/>
  <c r="G291" i="7"/>
  <c r="O290" i="7"/>
  <c r="G290" i="7"/>
  <c r="O289" i="7"/>
  <c r="G289" i="7"/>
  <c r="O288" i="7"/>
  <c r="G288" i="7"/>
  <c r="O287" i="7"/>
  <c r="G287" i="7"/>
  <c r="O286" i="7"/>
  <c r="G286" i="7"/>
  <c r="O285" i="7"/>
  <c r="G285" i="7"/>
  <c r="O284" i="7"/>
  <c r="G284" i="7"/>
  <c r="O283" i="7"/>
  <c r="G283" i="7"/>
  <c r="O282" i="7"/>
  <c r="G282" i="7"/>
  <c r="O281" i="7"/>
  <c r="G281" i="7"/>
  <c r="O280" i="7"/>
  <c r="G280" i="7"/>
  <c r="O279" i="7"/>
  <c r="G279" i="7"/>
  <c r="Q278" i="7"/>
  <c r="O278" i="7"/>
  <c r="M278" i="7"/>
  <c r="G278" i="7"/>
  <c r="Q277" i="7"/>
  <c r="O277" i="7"/>
  <c r="M277" i="7"/>
  <c r="G277" i="7"/>
  <c r="Q276" i="7"/>
  <c r="O276" i="7"/>
  <c r="M276" i="7"/>
  <c r="G276" i="7"/>
  <c r="Q275" i="7"/>
  <c r="O275" i="7"/>
  <c r="M275" i="7"/>
  <c r="G275" i="7"/>
  <c r="Q274" i="7"/>
  <c r="O274" i="7"/>
  <c r="M274" i="7"/>
  <c r="G274" i="7"/>
  <c r="O273" i="7"/>
  <c r="Q272" i="7"/>
  <c r="O272" i="7"/>
  <c r="M272" i="7"/>
  <c r="G272" i="7"/>
  <c r="Q271" i="7"/>
  <c r="O271" i="7"/>
  <c r="M271" i="7"/>
  <c r="G271" i="7"/>
  <c r="O270" i="7"/>
  <c r="G270" i="7"/>
  <c r="Q270" i="7" s="1"/>
  <c r="O269" i="7"/>
  <c r="G269" i="7"/>
  <c r="Q269" i="7" s="1"/>
  <c r="O268" i="7"/>
  <c r="Q267" i="7"/>
  <c r="O267" i="7"/>
  <c r="M267" i="7"/>
  <c r="G267" i="7"/>
  <c r="O266" i="7"/>
  <c r="O265" i="7"/>
  <c r="G265" i="7"/>
  <c r="Q265" i="7" s="1"/>
  <c r="O264" i="7"/>
  <c r="O263" i="7"/>
  <c r="Q262" i="7"/>
  <c r="O262" i="7"/>
  <c r="M262" i="7"/>
  <c r="G262" i="7"/>
  <c r="Q261" i="7"/>
  <c r="O261" i="7"/>
  <c r="M261" i="7"/>
  <c r="G261" i="7"/>
  <c r="Q260" i="7"/>
  <c r="O260" i="7"/>
  <c r="M260" i="7"/>
  <c r="G260" i="7"/>
  <c r="Q259" i="7"/>
  <c r="O259" i="7"/>
  <c r="M259" i="7"/>
  <c r="G259" i="7"/>
  <c r="Q258" i="7"/>
  <c r="O258" i="7"/>
  <c r="M258" i="7"/>
  <c r="G258" i="7"/>
  <c r="Q257" i="7"/>
  <c r="O257" i="7"/>
  <c r="M257" i="7"/>
  <c r="G257" i="7"/>
  <c r="Q256" i="7"/>
  <c r="O256" i="7"/>
  <c r="M256" i="7"/>
  <c r="G256" i="7"/>
  <c r="Q255" i="7"/>
  <c r="O255" i="7"/>
  <c r="M255" i="7"/>
  <c r="G255" i="7"/>
  <c r="Q254" i="7"/>
  <c r="O254" i="7"/>
  <c r="M254" i="7"/>
  <c r="G254" i="7"/>
  <c r="Q253" i="7"/>
  <c r="O253" i="7"/>
  <c r="M253" i="7"/>
  <c r="G253" i="7"/>
  <c r="Q252" i="7"/>
  <c r="O252" i="7"/>
  <c r="M252" i="7"/>
  <c r="G252" i="7"/>
  <c r="Q251" i="7"/>
  <c r="O251" i="7"/>
  <c r="M251" i="7"/>
  <c r="G251" i="7"/>
  <c r="Q250" i="7"/>
  <c r="O250" i="7"/>
  <c r="M250" i="7"/>
  <c r="G250" i="7"/>
  <c r="Q249" i="7"/>
  <c r="O249" i="7"/>
  <c r="M249" i="7"/>
  <c r="G249" i="7"/>
  <c r="Q248" i="7"/>
  <c r="O248" i="7"/>
  <c r="M248" i="7"/>
  <c r="G248" i="7"/>
  <c r="Q247" i="7"/>
  <c r="O247" i="7"/>
  <c r="M247" i="7"/>
  <c r="G247" i="7"/>
  <c r="O246" i="7"/>
  <c r="G246" i="7"/>
  <c r="Q246" i="7" s="1"/>
  <c r="O245" i="7"/>
  <c r="G245" i="7"/>
  <c r="Q245" i="7" s="1"/>
  <c r="O244" i="7"/>
  <c r="G244" i="7"/>
  <c r="Q244" i="7" s="1"/>
  <c r="O243" i="7"/>
  <c r="G243" i="7"/>
  <c r="Q243" i="7" s="1"/>
  <c r="O242" i="7"/>
  <c r="G242" i="7"/>
  <c r="O241" i="7"/>
  <c r="G241" i="7"/>
  <c r="O240" i="7"/>
  <c r="G240" i="7"/>
  <c r="O239" i="7"/>
  <c r="G239" i="7"/>
  <c r="O238" i="7"/>
  <c r="G238" i="7"/>
  <c r="O237" i="7"/>
  <c r="G237" i="7"/>
  <c r="O236" i="7"/>
  <c r="G236" i="7"/>
  <c r="O235" i="7"/>
  <c r="G235" i="7"/>
  <c r="O234" i="7"/>
  <c r="G234" i="7"/>
  <c r="O233" i="7"/>
  <c r="G233" i="7"/>
  <c r="O232" i="7"/>
  <c r="G232" i="7"/>
  <c r="O231" i="7"/>
  <c r="G231" i="7"/>
  <c r="O230" i="7"/>
  <c r="G230" i="7"/>
  <c r="O229" i="7"/>
  <c r="G229" i="7"/>
  <c r="O228" i="7"/>
  <c r="G228" i="7"/>
  <c r="O227" i="7"/>
  <c r="G227" i="7"/>
  <c r="O226" i="7"/>
  <c r="O225" i="7"/>
  <c r="G225" i="7"/>
  <c r="O224" i="7"/>
  <c r="G224" i="7"/>
  <c r="O223" i="7"/>
  <c r="G223" i="7"/>
  <c r="O222" i="7"/>
  <c r="G222" i="7"/>
  <c r="O221" i="7"/>
  <c r="O220" i="7"/>
  <c r="G220" i="7"/>
  <c r="O219" i="7"/>
  <c r="G219" i="7"/>
  <c r="O218" i="7"/>
  <c r="G218" i="7"/>
  <c r="O217" i="7"/>
  <c r="G217" i="7"/>
  <c r="O216" i="7"/>
  <c r="G216" i="7"/>
  <c r="O215" i="7"/>
  <c r="G215" i="7"/>
  <c r="O214" i="7"/>
  <c r="G214" i="7"/>
  <c r="O213" i="7"/>
  <c r="G213" i="7"/>
  <c r="O212" i="7"/>
  <c r="G212" i="7"/>
  <c r="O211" i="7"/>
  <c r="G211" i="7"/>
  <c r="O210" i="7"/>
  <c r="G210" i="7"/>
  <c r="O209" i="7"/>
  <c r="G209" i="7"/>
  <c r="O208" i="7"/>
  <c r="G208" i="7"/>
  <c r="O207" i="7"/>
  <c r="G207" i="7"/>
  <c r="O206" i="7"/>
  <c r="G206" i="7"/>
  <c r="O205" i="7"/>
  <c r="G205" i="7"/>
  <c r="O204" i="7"/>
  <c r="G204" i="7"/>
  <c r="O203" i="7"/>
  <c r="O202" i="7"/>
  <c r="G202" i="7"/>
  <c r="O201" i="7"/>
  <c r="O200" i="7"/>
  <c r="G200" i="7"/>
  <c r="O199" i="7"/>
  <c r="G199" i="7"/>
  <c r="O198" i="7"/>
  <c r="G198" i="7"/>
  <c r="O197" i="7"/>
  <c r="O196" i="7"/>
  <c r="O195" i="7"/>
  <c r="G195" i="7"/>
  <c r="O194" i="7"/>
  <c r="G194" i="7"/>
  <c r="O193" i="7"/>
  <c r="G193" i="7"/>
  <c r="O192" i="7"/>
  <c r="G192" i="7"/>
  <c r="O191" i="7"/>
  <c r="G191" i="7"/>
  <c r="O190" i="7"/>
  <c r="G190" i="7"/>
  <c r="O189" i="7"/>
  <c r="G189" i="7"/>
  <c r="O188" i="7"/>
  <c r="G188" i="7"/>
  <c r="O187" i="7"/>
  <c r="G187" i="7"/>
  <c r="O186" i="7"/>
  <c r="G186" i="7"/>
  <c r="O185" i="7"/>
  <c r="G185" i="7"/>
  <c r="O184" i="7"/>
  <c r="G184" i="7"/>
  <c r="O183" i="7"/>
  <c r="G183" i="7"/>
  <c r="O182" i="7"/>
  <c r="G182" i="7"/>
  <c r="O181" i="7"/>
  <c r="G181" i="7"/>
  <c r="O180" i="7"/>
  <c r="G180" i="7"/>
  <c r="O179" i="7"/>
  <c r="G179" i="7"/>
  <c r="O178" i="7"/>
  <c r="G178" i="7"/>
  <c r="O177" i="7"/>
  <c r="G177" i="7"/>
  <c r="O176" i="7"/>
  <c r="G176" i="7"/>
  <c r="O175" i="7"/>
  <c r="G175" i="7"/>
  <c r="O174" i="7"/>
  <c r="G174" i="7"/>
  <c r="O173" i="7"/>
  <c r="G173" i="7"/>
  <c r="O172" i="7"/>
  <c r="G172" i="7"/>
  <c r="O171" i="7"/>
  <c r="G171" i="7"/>
  <c r="O170" i="7"/>
  <c r="G170" i="7"/>
  <c r="O169" i="7"/>
  <c r="G169" i="7"/>
  <c r="O168" i="7"/>
  <c r="G168" i="7"/>
  <c r="O167" i="7"/>
  <c r="G167" i="7"/>
  <c r="O166" i="7"/>
  <c r="G166" i="7"/>
  <c r="O165" i="7"/>
  <c r="G165" i="7"/>
  <c r="O164" i="7"/>
  <c r="G164" i="7"/>
  <c r="O163" i="7"/>
  <c r="G163" i="7"/>
  <c r="O162" i="7"/>
  <c r="G162" i="7"/>
  <c r="Q161" i="7"/>
  <c r="O161" i="7"/>
  <c r="M161" i="7"/>
  <c r="G161" i="7"/>
  <c r="Q160" i="7"/>
  <c r="O160" i="7"/>
  <c r="M160" i="7"/>
  <c r="G160" i="7"/>
  <c r="Q159" i="7"/>
  <c r="O159" i="7"/>
  <c r="M159" i="7"/>
  <c r="G159" i="7"/>
  <c r="Q158" i="7"/>
  <c r="O158" i="7"/>
  <c r="M158" i="7"/>
  <c r="G158" i="7"/>
  <c r="Q157" i="7"/>
  <c r="O157" i="7"/>
  <c r="M157" i="7"/>
  <c r="G157" i="7"/>
  <c r="Q156" i="7"/>
  <c r="O156" i="7"/>
  <c r="M156" i="7"/>
  <c r="G156" i="7"/>
  <c r="Q155" i="7"/>
  <c r="O155" i="7"/>
  <c r="M155" i="7"/>
  <c r="G155" i="7"/>
  <c r="Q154" i="7"/>
  <c r="O154" i="7"/>
  <c r="M154" i="7"/>
  <c r="G154" i="7"/>
  <c r="Q153" i="7"/>
  <c r="O153" i="7"/>
  <c r="M153" i="7"/>
  <c r="G153" i="7"/>
  <c r="Q152" i="7"/>
  <c r="O152" i="7"/>
  <c r="M152" i="7"/>
  <c r="G152" i="7"/>
  <c r="Q151" i="7"/>
  <c r="O151" i="7"/>
  <c r="M151" i="7"/>
  <c r="G151" i="7"/>
  <c r="Q150" i="7"/>
  <c r="O150" i="7"/>
  <c r="M150" i="7"/>
  <c r="G150" i="7"/>
  <c r="Q149" i="7"/>
  <c r="O149" i="7"/>
  <c r="M149" i="7"/>
  <c r="G149" i="7"/>
  <c r="Q148" i="7"/>
  <c r="O148" i="7"/>
  <c r="M148" i="7"/>
  <c r="G148" i="7"/>
  <c r="Q147" i="7"/>
  <c r="O147" i="7"/>
  <c r="M147" i="7"/>
  <c r="G147" i="7"/>
  <c r="Q146" i="7"/>
  <c r="O146" i="7"/>
  <c r="M146" i="7"/>
  <c r="G146" i="7"/>
  <c r="Q145" i="7"/>
  <c r="O145" i="7"/>
  <c r="M145" i="7"/>
  <c r="G145" i="7"/>
  <c r="Q144" i="7"/>
  <c r="O144" i="7"/>
  <c r="M144" i="7"/>
  <c r="G144" i="7"/>
  <c r="Q143" i="7"/>
  <c r="O143" i="7"/>
  <c r="M143" i="7"/>
  <c r="G143" i="7"/>
  <c r="Q142" i="7"/>
  <c r="O142" i="7"/>
  <c r="M142" i="7"/>
  <c r="G142" i="7"/>
  <c r="Q141" i="7"/>
  <c r="O141" i="7"/>
  <c r="M141" i="7"/>
  <c r="G141" i="7"/>
  <c r="O140" i="7"/>
  <c r="M140" i="7"/>
  <c r="G140" i="7"/>
  <c r="Q140" i="7" s="1"/>
  <c r="Q139" i="7"/>
  <c r="O139" i="7"/>
  <c r="M139" i="7"/>
  <c r="G139" i="7"/>
  <c r="Q138" i="7"/>
  <c r="O138" i="7"/>
  <c r="M138" i="7"/>
  <c r="G138" i="7"/>
  <c r="Q137" i="7"/>
  <c r="O137" i="7"/>
  <c r="M137" i="7"/>
  <c r="G137" i="7"/>
  <c r="Q136" i="7"/>
  <c r="O136" i="7"/>
  <c r="M136" i="7"/>
  <c r="G136" i="7"/>
  <c r="Q135" i="7"/>
  <c r="O135" i="7"/>
  <c r="M135" i="7"/>
  <c r="G135" i="7"/>
  <c r="Q134" i="7"/>
  <c r="O134" i="7"/>
  <c r="M134" i="7"/>
  <c r="G134" i="7"/>
  <c r="Q133" i="7"/>
  <c r="O133" i="7"/>
  <c r="M133" i="7"/>
  <c r="G133" i="7"/>
  <c r="Q132" i="7"/>
  <c r="O132" i="7"/>
  <c r="M132" i="7"/>
  <c r="G132" i="7"/>
  <c r="Q131" i="7"/>
  <c r="O131" i="7"/>
  <c r="M131" i="7"/>
  <c r="G131" i="7"/>
  <c r="O130" i="7"/>
  <c r="G130" i="7"/>
  <c r="Q130" i="7" s="1"/>
  <c r="O129" i="7"/>
  <c r="G129" i="7"/>
  <c r="Q129" i="7" s="1"/>
  <c r="O128" i="7"/>
  <c r="G128" i="7"/>
  <c r="Q128" i="7" s="1"/>
  <c r="O127" i="7"/>
  <c r="G127" i="7"/>
  <c r="Q127" i="7" s="1"/>
  <c r="O126" i="7"/>
  <c r="G126" i="7"/>
  <c r="Q126" i="7" s="1"/>
  <c r="O125" i="7"/>
  <c r="G125" i="7"/>
  <c r="Q125" i="7" s="1"/>
  <c r="O124" i="7"/>
  <c r="G124" i="7"/>
  <c r="Q124" i="7" s="1"/>
  <c r="O123" i="7"/>
  <c r="G123" i="7"/>
  <c r="Q123" i="7" s="1"/>
  <c r="O122" i="7"/>
  <c r="G122" i="7"/>
  <c r="Q122" i="7" s="1"/>
  <c r="O121" i="7"/>
  <c r="G121" i="7"/>
  <c r="Q121" i="7" s="1"/>
  <c r="O120" i="7"/>
  <c r="G120" i="7"/>
  <c r="Q120" i="7" s="1"/>
  <c r="O119" i="7"/>
  <c r="G119" i="7"/>
  <c r="Q119" i="7" s="1"/>
  <c r="O118" i="7"/>
  <c r="G118" i="7"/>
  <c r="Q118" i="7" s="1"/>
  <c r="O117" i="7"/>
  <c r="G117" i="7"/>
  <c r="Q117" i="7" s="1"/>
  <c r="O116" i="7"/>
  <c r="O115" i="7"/>
  <c r="G115" i="7"/>
  <c r="Q115" i="7" s="1"/>
  <c r="O114" i="7"/>
  <c r="G114" i="7"/>
  <c r="Q114" i="7" s="1"/>
  <c r="O113" i="7"/>
  <c r="G113" i="7"/>
  <c r="Q113" i="7" s="1"/>
  <c r="O112" i="7"/>
  <c r="G112" i="7"/>
  <c r="Q112" i="7" s="1"/>
  <c r="O111" i="7"/>
  <c r="G111" i="7"/>
  <c r="Q111" i="7" s="1"/>
  <c r="O110" i="7"/>
  <c r="O109" i="7"/>
  <c r="G109" i="7"/>
  <c r="Q109" i="7" s="1"/>
  <c r="O108" i="7"/>
  <c r="G108" i="7"/>
  <c r="Q108" i="7" s="1"/>
  <c r="O107" i="7"/>
  <c r="G107" i="7"/>
  <c r="Q107" i="7" s="1"/>
  <c r="O106" i="7"/>
  <c r="G106" i="7"/>
  <c r="Q106" i="7" s="1"/>
  <c r="O105" i="7"/>
  <c r="O104" i="7"/>
  <c r="G104" i="7"/>
  <c r="Q104" i="7" s="1"/>
  <c r="O103" i="7"/>
  <c r="O102" i="7"/>
  <c r="G102" i="7"/>
  <c r="Q102" i="7" s="1"/>
  <c r="O101" i="7"/>
  <c r="G101" i="7"/>
  <c r="Q101" i="7" s="1"/>
  <c r="O100" i="7"/>
  <c r="G100" i="7"/>
  <c r="Q100" i="7" s="1"/>
  <c r="O99" i="7"/>
  <c r="G99" i="7"/>
  <c r="Q99" i="7" s="1"/>
  <c r="O98" i="7"/>
  <c r="G98" i="7"/>
  <c r="Q98" i="7" s="1"/>
  <c r="O97" i="7"/>
  <c r="G97" i="7"/>
  <c r="Q97" i="7" s="1"/>
  <c r="O96" i="7"/>
  <c r="G96" i="7"/>
  <c r="Q96" i="7" s="1"/>
  <c r="O95" i="7"/>
  <c r="O94" i="7"/>
  <c r="G94" i="7"/>
  <c r="Q94" i="7" s="1"/>
  <c r="O93" i="7"/>
  <c r="G93" i="7"/>
  <c r="Q93" i="7" s="1"/>
  <c r="O92" i="7"/>
  <c r="G92" i="7"/>
  <c r="Q92" i="7" s="1"/>
  <c r="O91" i="7"/>
  <c r="G91" i="7"/>
  <c r="Q91" i="7" s="1"/>
  <c r="O90" i="7"/>
  <c r="G90" i="7"/>
  <c r="Q90" i="7" s="1"/>
  <c r="O89" i="7"/>
  <c r="G89" i="7"/>
  <c r="Q89" i="7" s="1"/>
  <c r="O88" i="7"/>
  <c r="G88" i="7"/>
  <c r="Q88" i="7" s="1"/>
  <c r="O87" i="7"/>
  <c r="G87" i="7"/>
  <c r="Q87" i="7" s="1"/>
  <c r="O86" i="7"/>
  <c r="G86" i="7"/>
  <c r="Q86" i="7" s="1"/>
  <c r="O85" i="7"/>
  <c r="G85" i="7"/>
  <c r="Q85" i="7" s="1"/>
  <c r="O84" i="7"/>
  <c r="G84" i="7"/>
  <c r="Q84" i="7" s="1"/>
  <c r="O83" i="7"/>
  <c r="G83" i="7"/>
  <c r="Q83" i="7" s="1"/>
  <c r="O82" i="7"/>
  <c r="G82" i="7"/>
  <c r="Q82" i="7" s="1"/>
  <c r="O81" i="7"/>
  <c r="G81" i="7"/>
  <c r="Q81" i="7" s="1"/>
  <c r="O80" i="7"/>
  <c r="G80" i="7"/>
  <c r="Q80" i="7" s="1"/>
  <c r="O79" i="7"/>
  <c r="G79" i="7"/>
  <c r="Q79" i="7" s="1"/>
  <c r="O78" i="7"/>
  <c r="G78" i="7"/>
  <c r="Q78" i="7" s="1"/>
  <c r="O77" i="7"/>
  <c r="G77" i="7"/>
  <c r="Q77" i="7" s="1"/>
  <c r="O76" i="7"/>
  <c r="G76" i="7"/>
  <c r="Q76" i="7" s="1"/>
  <c r="O75" i="7"/>
  <c r="G75" i="7"/>
  <c r="Q75" i="7" s="1"/>
  <c r="O74" i="7"/>
  <c r="G74" i="7"/>
  <c r="Q74" i="7" s="1"/>
  <c r="O73" i="7"/>
  <c r="G73" i="7"/>
  <c r="Q73" i="7" s="1"/>
  <c r="O72" i="7"/>
  <c r="G72" i="7"/>
  <c r="Q72" i="7" s="1"/>
  <c r="O71" i="7"/>
  <c r="G71" i="7"/>
  <c r="Q71" i="7" s="1"/>
  <c r="O70" i="7"/>
  <c r="G70" i="7"/>
  <c r="Q70" i="7" s="1"/>
  <c r="O69" i="7"/>
  <c r="G69" i="7"/>
  <c r="Q69" i="7" s="1"/>
  <c r="O68" i="7"/>
  <c r="G68" i="7"/>
  <c r="Q68" i="7" s="1"/>
  <c r="O67" i="7"/>
  <c r="G67" i="7"/>
  <c r="Q67" i="7" s="1"/>
  <c r="O66" i="7"/>
  <c r="G66" i="7"/>
  <c r="Q66" i="7" s="1"/>
  <c r="O65" i="7"/>
  <c r="G65" i="7"/>
  <c r="Q65" i="7" s="1"/>
  <c r="O64" i="7"/>
  <c r="G64" i="7"/>
  <c r="Q64" i="7" s="1"/>
  <c r="O63" i="7"/>
  <c r="G63" i="7"/>
  <c r="Q63" i="7" s="1"/>
  <c r="O62" i="7"/>
  <c r="G62" i="7"/>
  <c r="Q62" i="7" s="1"/>
  <c r="O61" i="7"/>
  <c r="G61" i="7"/>
  <c r="Q61" i="7" s="1"/>
  <c r="O60" i="7"/>
  <c r="G60" i="7"/>
  <c r="Q60" i="7" s="1"/>
  <c r="O59" i="7"/>
  <c r="G59" i="7"/>
  <c r="Q59" i="7" s="1"/>
  <c r="O58" i="7"/>
  <c r="G58" i="7"/>
  <c r="Q58" i="7" s="1"/>
  <c r="O57" i="7"/>
  <c r="G57" i="7"/>
  <c r="Q57" i="7" s="1"/>
  <c r="O56" i="7"/>
  <c r="G56" i="7"/>
  <c r="Q56" i="7" s="1"/>
  <c r="O55" i="7"/>
  <c r="G55" i="7"/>
  <c r="Q55" i="7" s="1"/>
  <c r="O54" i="7"/>
  <c r="G54" i="7"/>
  <c r="Q54" i="7" s="1"/>
  <c r="O53" i="7"/>
  <c r="G53" i="7"/>
  <c r="Q53" i="7" s="1"/>
  <c r="O52" i="7"/>
  <c r="G52" i="7"/>
  <c r="Q52" i="7" s="1"/>
  <c r="O51" i="7"/>
  <c r="G51" i="7"/>
  <c r="Q51" i="7" s="1"/>
  <c r="O50" i="7"/>
  <c r="G50" i="7"/>
  <c r="Q50" i="7" s="1"/>
  <c r="O49" i="7"/>
  <c r="G49" i="7"/>
  <c r="Q49" i="7" s="1"/>
  <c r="O48" i="7"/>
  <c r="G48" i="7"/>
  <c r="Q48" i="7" s="1"/>
  <c r="O47" i="7"/>
  <c r="G47" i="7"/>
  <c r="Q47" i="7" s="1"/>
  <c r="O46" i="7"/>
  <c r="G46" i="7"/>
  <c r="Q46" i="7" s="1"/>
  <c r="O45" i="7"/>
  <c r="G45" i="7"/>
  <c r="Q45" i="7" s="1"/>
  <c r="O44" i="7"/>
  <c r="G44" i="7"/>
  <c r="Q44" i="7" s="1"/>
  <c r="O43" i="7"/>
  <c r="G43" i="7"/>
  <c r="Q43" i="7" s="1"/>
  <c r="O42" i="7"/>
  <c r="G42" i="7"/>
  <c r="Q42" i="7" s="1"/>
  <c r="O40" i="7"/>
  <c r="O39" i="7"/>
  <c r="O38" i="7"/>
  <c r="M38" i="7"/>
  <c r="Q22" i="7"/>
  <c r="O22" i="7"/>
  <c r="Q21" i="7"/>
  <c r="O21" i="7"/>
  <c r="Q20" i="7"/>
  <c r="O20" i="7"/>
  <c r="Q18" i="7"/>
  <c r="O18" i="7"/>
  <c r="Q17" i="7"/>
  <c r="O17" i="7"/>
  <c r="Q16" i="7"/>
  <c r="O16" i="7"/>
  <c r="Q15" i="7"/>
  <c r="O15" i="7"/>
  <c r="Q14" i="7"/>
  <c r="O14" i="7"/>
  <c r="Q13" i="7"/>
  <c r="O13" i="7"/>
  <c r="Q12" i="7"/>
  <c r="O12" i="7"/>
  <c r="Q11" i="7"/>
  <c r="O11" i="7"/>
  <c r="Q9" i="7"/>
  <c r="O9" i="7"/>
  <c r="M269" i="7" l="1"/>
  <c r="M270" i="7"/>
  <c r="M265" i="7"/>
  <c r="G116" i="7"/>
  <c r="Q116" i="7" s="1"/>
  <c r="G226" i="7"/>
  <c r="G221" i="7" s="1"/>
  <c r="M221" i="7" s="1"/>
  <c r="Q273" i="7"/>
  <c r="G268" i="7"/>
  <c r="Q268" i="7" s="1"/>
  <c r="G203" i="7"/>
  <c r="Q203" i="7" s="1"/>
  <c r="Q266" i="7"/>
  <c r="G264" i="7"/>
  <c r="Q105" i="7"/>
  <c r="G103" i="7"/>
  <c r="M103" i="7" s="1"/>
  <c r="M268" i="7"/>
  <c r="M273" i="7"/>
  <c r="M264" i="7"/>
  <c r="M266" i="7"/>
  <c r="Q162" i="7"/>
  <c r="M162" i="7"/>
  <c r="Q163" i="7"/>
  <c r="M163" i="7"/>
  <c r="Q164" i="7"/>
  <c r="M164" i="7"/>
  <c r="Q165" i="7"/>
  <c r="M165" i="7"/>
  <c r="Q166" i="7"/>
  <c r="M166" i="7"/>
  <c r="Q167" i="7"/>
  <c r="M167" i="7"/>
  <c r="Q168" i="7"/>
  <c r="M168" i="7"/>
  <c r="Q169" i="7"/>
  <c r="M169" i="7"/>
  <c r="Q170" i="7"/>
  <c r="M170" i="7"/>
  <c r="Q171" i="7"/>
  <c r="M171" i="7"/>
  <c r="Q172" i="7"/>
  <c r="M172" i="7"/>
  <c r="Q173" i="7"/>
  <c r="M173" i="7"/>
  <c r="Q174" i="7"/>
  <c r="M174" i="7"/>
  <c r="Q175" i="7"/>
  <c r="M175" i="7"/>
  <c r="Q176" i="7"/>
  <c r="M176" i="7"/>
  <c r="Q177" i="7"/>
  <c r="M177" i="7"/>
  <c r="Q178" i="7"/>
  <c r="M178" i="7"/>
  <c r="Q179" i="7"/>
  <c r="M179" i="7"/>
  <c r="Q180" i="7"/>
  <c r="M180" i="7"/>
  <c r="Q181" i="7"/>
  <c r="M181" i="7"/>
  <c r="Q182" i="7"/>
  <c r="M182" i="7"/>
  <c r="Q183" i="7"/>
  <c r="M183" i="7"/>
  <c r="Q184" i="7"/>
  <c r="M184" i="7"/>
  <c r="Q185" i="7"/>
  <c r="M185" i="7"/>
  <c r="Q186" i="7"/>
  <c r="M186" i="7"/>
  <c r="Q187" i="7"/>
  <c r="M187" i="7"/>
  <c r="Q188" i="7"/>
  <c r="M188" i="7"/>
  <c r="Q189" i="7"/>
  <c r="M189" i="7"/>
  <c r="Q190" i="7"/>
  <c r="M190" i="7"/>
  <c r="Q191" i="7"/>
  <c r="M191" i="7"/>
  <c r="Q192" i="7"/>
  <c r="M192" i="7"/>
  <c r="Q193" i="7"/>
  <c r="M193" i="7"/>
  <c r="Q194" i="7"/>
  <c r="M194" i="7"/>
  <c r="Q195" i="7"/>
  <c r="M195" i="7"/>
  <c r="Q198" i="7"/>
  <c r="M198" i="7"/>
  <c r="Q199" i="7"/>
  <c r="M199" i="7"/>
  <c r="Q200" i="7"/>
  <c r="M200" i="7"/>
  <c r="Q201" i="7"/>
  <c r="M201" i="7"/>
  <c r="Q202" i="7"/>
  <c r="M202" i="7"/>
  <c r="Q204" i="7"/>
  <c r="M204" i="7"/>
  <c r="Q205" i="7"/>
  <c r="M205" i="7"/>
  <c r="Q206" i="7"/>
  <c r="M206" i="7"/>
  <c r="Q207" i="7"/>
  <c r="M207" i="7"/>
  <c r="Q208" i="7"/>
  <c r="M208" i="7"/>
  <c r="Q209" i="7"/>
  <c r="M209" i="7"/>
  <c r="Q210" i="7"/>
  <c r="M210" i="7"/>
  <c r="Q211" i="7"/>
  <c r="M211" i="7"/>
  <c r="Q212" i="7"/>
  <c r="M212" i="7"/>
  <c r="Q213" i="7"/>
  <c r="M213" i="7"/>
  <c r="Q214" i="7"/>
  <c r="M214" i="7"/>
  <c r="Q215" i="7"/>
  <c r="M215" i="7"/>
  <c r="Q216" i="7"/>
  <c r="M216" i="7"/>
  <c r="Q217" i="7"/>
  <c r="M217" i="7"/>
  <c r="Q218" i="7"/>
  <c r="M218" i="7"/>
  <c r="Q219" i="7"/>
  <c r="M219" i="7"/>
  <c r="Q220" i="7"/>
  <c r="M220" i="7"/>
  <c r="Q221" i="7"/>
  <c r="Q222" i="7"/>
  <c r="M222" i="7"/>
  <c r="Q223" i="7"/>
  <c r="M223" i="7"/>
  <c r="Q224" i="7"/>
  <c r="M224" i="7"/>
  <c r="Q225" i="7"/>
  <c r="M225" i="7"/>
  <c r="Q227" i="7"/>
  <c r="M227" i="7"/>
  <c r="Q228" i="7"/>
  <c r="M228" i="7"/>
  <c r="Q229" i="7"/>
  <c r="M229" i="7"/>
  <c r="Q230" i="7"/>
  <c r="M230" i="7"/>
  <c r="Q231" i="7"/>
  <c r="M231" i="7"/>
  <c r="Q232" i="7"/>
  <c r="M232" i="7"/>
  <c r="Q233" i="7"/>
  <c r="M233" i="7"/>
  <c r="Q234" i="7"/>
  <c r="M234" i="7"/>
  <c r="Q235" i="7"/>
  <c r="M235" i="7"/>
  <c r="Q236" i="7"/>
  <c r="M236" i="7"/>
  <c r="Q237" i="7"/>
  <c r="M237" i="7"/>
  <c r="Q238" i="7"/>
  <c r="M238" i="7"/>
  <c r="Q239" i="7"/>
  <c r="M239" i="7"/>
  <c r="Q240" i="7"/>
  <c r="M240" i="7"/>
  <c r="Q241" i="7"/>
  <c r="M241" i="7"/>
  <c r="Q242" i="7"/>
  <c r="M242"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6" i="7"/>
  <c r="M97" i="7"/>
  <c r="M98" i="7"/>
  <c r="M99" i="7"/>
  <c r="M100" i="7"/>
  <c r="M101" i="7"/>
  <c r="M102" i="7"/>
  <c r="M104" i="7"/>
  <c r="M105" i="7"/>
  <c r="M106" i="7"/>
  <c r="M107" i="7"/>
  <c r="M108" i="7"/>
  <c r="M109" i="7"/>
  <c r="M111" i="7"/>
  <c r="M112" i="7"/>
  <c r="M113" i="7"/>
  <c r="M114" i="7"/>
  <c r="M115" i="7"/>
  <c r="M117" i="7"/>
  <c r="M118" i="7"/>
  <c r="M119" i="7"/>
  <c r="M120" i="7"/>
  <c r="M121" i="7"/>
  <c r="M122" i="7"/>
  <c r="M123" i="7"/>
  <c r="M124" i="7"/>
  <c r="M125" i="7"/>
  <c r="M126" i="7"/>
  <c r="M127" i="7"/>
  <c r="M128" i="7"/>
  <c r="M129" i="7"/>
  <c r="M130" i="7"/>
  <c r="Q279" i="7"/>
  <c r="M279" i="7"/>
  <c r="Q280" i="7"/>
  <c r="M280" i="7"/>
  <c r="Q281" i="7"/>
  <c r="M281" i="7"/>
  <c r="Q282" i="7"/>
  <c r="M282" i="7"/>
  <c r="Q283" i="7"/>
  <c r="M283" i="7"/>
  <c r="Q284" i="7"/>
  <c r="M284" i="7"/>
  <c r="Q285" i="7"/>
  <c r="M285" i="7"/>
  <c r="Q286" i="7"/>
  <c r="M286" i="7"/>
  <c r="Q287" i="7"/>
  <c r="M287" i="7"/>
  <c r="Q288" i="7"/>
  <c r="M288" i="7"/>
  <c r="Q289" i="7"/>
  <c r="M289" i="7"/>
  <c r="Q290" i="7"/>
  <c r="M290" i="7"/>
  <c r="Q291" i="7"/>
  <c r="M291" i="7"/>
  <c r="Q292" i="7"/>
  <c r="M292" i="7"/>
  <c r="Q293" i="7"/>
  <c r="M293" i="7"/>
  <c r="Q294" i="7"/>
  <c r="M294" i="7"/>
  <c r="Q295" i="7"/>
  <c r="M295" i="7"/>
  <c r="Q296" i="7"/>
  <c r="M296" i="7"/>
  <c r="Q297" i="7"/>
  <c r="M297" i="7"/>
  <c r="Q298" i="7"/>
  <c r="M298" i="7"/>
  <c r="Q299" i="7"/>
  <c r="M299" i="7"/>
  <c r="Q300" i="7"/>
  <c r="M300" i="7"/>
  <c r="Q301" i="7"/>
  <c r="M301" i="7"/>
  <c r="Q302" i="7"/>
  <c r="M302" i="7"/>
  <c r="Q303" i="7"/>
  <c r="M303" i="7"/>
  <c r="Q304" i="7"/>
  <c r="M304" i="7"/>
  <c r="Q305" i="7"/>
  <c r="M305" i="7"/>
  <c r="Q306" i="7"/>
  <c r="M306" i="7"/>
  <c r="Q307" i="7"/>
  <c r="M307" i="7"/>
  <c r="Q308" i="7"/>
  <c r="M308" i="7"/>
  <c r="Q309" i="7"/>
  <c r="M309" i="7"/>
  <c r="Q310" i="7"/>
  <c r="M310" i="7"/>
  <c r="Q311" i="7"/>
  <c r="M311" i="7"/>
  <c r="Q312" i="7"/>
  <c r="M312" i="7"/>
  <c r="Q313" i="7"/>
  <c r="M313" i="7"/>
  <c r="Q314" i="7"/>
  <c r="M314" i="7"/>
  <c r="M243" i="7"/>
  <c r="M244" i="7"/>
  <c r="M245" i="7"/>
  <c r="M246" i="7"/>
  <c r="Q315" i="7"/>
  <c r="M315" i="7"/>
  <c r="Q316" i="7"/>
  <c r="M316" i="7"/>
  <c r="Q317" i="7"/>
  <c r="M317" i="7"/>
  <c r="Q318" i="7"/>
  <c r="M318" i="7"/>
  <c r="Q319" i="7"/>
  <c r="M319" i="7"/>
  <c r="Q320" i="7"/>
  <c r="M320" i="7"/>
  <c r="Q321" i="7"/>
  <c r="M321" i="7"/>
  <c r="Q322" i="7"/>
  <c r="M322" i="7"/>
  <c r="Q323" i="7"/>
  <c r="M323" i="7"/>
  <c r="Q324" i="7"/>
  <c r="M324" i="7"/>
  <c r="Q325" i="7"/>
  <c r="M325" i="7"/>
  <c r="Q326" i="7"/>
  <c r="M326" i="7"/>
  <c r="Q327" i="7"/>
  <c r="M327" i="7"/>
  <c r="Q328" i="7"/>
  <c r="M328" i="7"/>
  <c r="Q329" i="7"/>
  <c r="M329" i="7"/>
  <c r="Q330" i="7"/>
  <c r="M330" i="7"/>
  <c r="Q331" i="7"/>
  <c r="M331" i="7"/>
  <c r="Q332" i="7"/>
  <c r="M332" i="7"/>
  <c r="Q333" i="7"/>
  <c r="M333" i="7"/>
  <c r="Q334" i="7"/>
  <c r="M334" i="7"/>
  <c r="Q335" i="7"/>
  <c r="M335" i="7"/>
  <c r="Q336" i="7"/>
  <c r="M336" i="7"/>
  <c r="Q337" i="7"/>
  <c r="M337" i="7"/>
  <c r="Q338" i="7"/>
  <c r="M338" i="7"/>
  <c r="Q339" i="7"/>
  <c r="M339" i="7"/>
  <c r="Q340" i="7"/>
  <c r="M340" i="7"/>
  <c r="Q341" i="7"/>
  <c r="M341" i="7"/>
  <c r="Q342" i="7"/>
  <c r="M342" i="7"/>
  <c r="Q343" i="7"/>
  <c r="M343" i="7"/>
  <c r="Q344" i="7"/>
  <c r="M344" i="7"/>
  <c r="Q345" i="7"/>
  <c r="M345" i="7"/>
  <c r="Q346" i="7"/>
  <c r="M346" i="7"/>
  <c r="Q347" i="7"/>
  <c r="M347" i="7"/>
  <c r="Q348" i="7"/>
  <c r="M348" i="7"/>
  <c r="Q349" i="7"/>
  <c r="M349" i="7"/>
  <c r="Q350" i="7"/>
  <c r="M350" i="7"/>
  <c r="Q351" i="7"/>
  <c r="M351" i="7"/>
  <c r="Q352" i="7"/>
  <c r="M352" i="7"/>
  <c r="Q353" i="7"/>
  <c r="M353" i="7"/>
  <c r="Q354" i="7"/>
  <c r="M354" i="7"/>
  <c r="Q355" i="7"/>
  <c r="M355" i="7"/>
  <c r="Q356" i="7"/>
  <c r="M356" i="7"/>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F60" i="5" s="1"/>
  <c r="Q226" i="7" l="1"/>
  <c r="M226" i="7"/>
  <c r="G197" i="7"/>
  <c r="M203" i="7"/>
  <c r="M197" i="7"/>
  <c r="M116" i="7"/>
  <c r="G110" i="7"/>
  <c r="Q264" i="7"/>
  <c r="G263" i="7"/>
  <c r="Q103" i="7"/>
  <c r="G95" i="7"/>
  <c r="G196" i="7" l="1"/>
  <c r="G38" i="7" s="1"/>
  <c r="Q197" i="7"/>
  <c r="Q110" i="7"/>
  <c r="M110" i="7"/>
  <c r="Q95" i="7"/>
  <c r="M95" i="7"/>
  <c r="Q263" i="7"/>
  <c r="M263" i="7"/>
  <c r="Q196" i="7" l="1"/>
  <c r="M196" i="7"/>
  <c r="G39" i="7"/>
  <c r="Q38" i="7"/>
  <c r="M39" i="7"/>
  <c r="Q39" i="7" l="1"/>
  <c r="M40" i="7"/>
  <c r="G40" i="7"/>
  <c r="Q40" i="7" l="1"/>
  <c r="M41" i="7"/>
</calcChain>
</file>

<file path=xl/sharedStrings.xml><?xml version="1.0" encoding="utf-8"?>
<sst xmlns="http://schemas.openxmlformats.org/spreadsheetml/2006/main" count="744" uniqueCount="580">
  <si>
    <t>Materjalid</t>
  </si>
  <si>
    <t>Ehitustööd</t>
  </si>
  <si>
    <t>Ühik</t>
  </si>
  <si>
    <t>Kogus</t>
  </si>
  <si>
    <t>kmpl</t>
  </si>
  <si>
    <t>jm</t>
  </si>
  <si>
    <t>tk</t>
  </si>
  <si>
    <t>Kanalisatsioon</t>
  </si>
  <si>
    <t>Ventilatsioon</t>
  </si>
  <si>
    <t>kogus</t>
  </si>
  <si>
    <t>hind</t>
  </si>
  <si>
    <t>AAN854</t>
  </si>
  <si>
    <t>SPIRAALKANAL</t>
  </si>
  <si>
    <t>KG 100/0,5 3M</t>
  </si>
  <si>
    <t>12JM</t>
  </si>
  <si>
    <t>AAN855</t>
  </si>
  <si>
    <t>KG 125/0,5 3M</t>
  </si>
  <si>
    <t>18JM</t>
  </si>
  <si>
    <t>AAN857</t>
  </si>
  <si>
    <t>KG 200/0,5 3M</t>
  </si>
  <si>
    <t>6JM</t>
  </si>
  <si>
    <t>AAF088</t>
  </si>
  <si>
    <t>SISELIITMIK</t>
  </si>
  <si>
    <t>NPU D 100</t>
  </si>
  <si>
    <t>AAF089</t>
  </si>
  <si>
    <t>NPU D 125</t>
  </si>
  <si>
    <t>AAF091</t>
  </si>
  <si>
    <t>NPU D 200</t>
  </si>
  <si>
    <t>Al torule</t>
  </si>
  <si>
    <t>AAO534</t>
  </si>
  <si>
    <t>VÄLISLIITMIK</t>
  </si>
  <si>
    <t>MF 100</t>
  </si>
  <si>
    <t>AAO535</t>
  </si>
  <si>
    <t>MF 125</t>
  </si>
  <si>
    <t>AAO536</t>
  </si>
  <si>
    <t>MF 160</t>
  </si>
  <si>
    <t>NIBE FLM TAGASILÖÖGIKLAPILE</t>
  </si>
  <si>
    <t>AAO537</t>
  </si>
  <si>
    <t>MF 200</t>
  </si>
  <si>
    <t>AAE907</t>
  </si>
  <si>
    <t>POOGEN</t>
  </si>
  <si>
    <t>BU 90 D 100</t>
  </si>
  <si>
    <t>AAE908</t>
  </si>
  <si>
    <t>BU 90 D 125</t>
  </si>
  <si>
    <t>AAE910</t>
  </si>
  <si>
    <t>BU 90 D 200</t>
  </si>
  <si>
    <t>AAE984</t>
  </si>
  <si>
    <t>SADUL</t>
  </si>
  <si>
    <t>PSU D 200/125</t>
  </si>
  <si>
    <t>AAE974</t>
  </si>
  <si>
    <t>PSU D 125/100</t>
  </si>
  <si>
    <t>AAE983</t>
  </si>
  <si>
    <t>PSU D 200/100</t>
  </si>
  <si>
    <t>AAE977</t>
  </si>
  <si>
    <t>PSU D 160/100</t>
  </si>
  <si>
    <t>AAE937</t>
  </si>
  <si>
    <t>T-KANALISOSA</t>
  </si>
  <si>
    <t>TCPU D 200/100</t>
  </si>
  <si>
    <t>AAE938</t>
  </si>
  <si>
    <t>TCPU D 200/125</t>
  </si>
  <si>
    <t>AAE939</t>
  </si>
  <si>
    <t>TCPU D 200/160</t>
  </si>
  <si>
    <t>AAE932</t>
  </si>
  <si>
    <t>TCPU D 125/100</t>
  </si>
  <si>
    <t>AAE930</t>
  </si>
  <si>
    <t>TCPU D 100/100</t>
  </si>
  <si>
    <t>AAE940</t>
  </si>
  <si>
    <t>TCPU D 200/200</t>
  </si>
  <si>
    <t>AAE934</t>
  </si>
  <si>
    <t>TCPU D 160/100</t>
  </si>
  <si>
    <t>AAE933</t>
  </si>
  <si>
    <t>TCPU D 125/125</t>
  </si>
  <si>
    <t>ISOLEERITUD LÕÕTSTORU</t>
  </si>
  <si>
    <t>FIBLD D200/3M</t>
  </si>
  <si>
    <t>AAF113</t>
  </si>
  <si>
    <t>PAINDUV ALUMIINIUMTORU</t>
  </si>
  <si>
    <t>D125/3M</t>
  </si>
  <si>
    <t>ASE454</t>
  </si>
  <si>
    <t>TULETÕKKEKLAPP</t>
  </si>
  <si>
    <t>FDI-125</t>
  </si>
  <si>
    <t>KÖÖGIKUBU+1K PESURUUM+KUIVATUSKAPP</t>
  </si>
  <si>
    <t>ASE456</t>
  </si>
  <si>
    <t>FDI-200</t>
  </si>
  <si>
    <t>KORISTUSRUUM</t>
  </si>
  <si>
    <t>AAF688</t>
  </si>
  <si>
    <t>TAGASILÖÖGIKLAPP</t>
  </si>
  <si>
    <t>RSK 160</t>
  </si>
  <si>
    <t>OTSAKORK</t>
  </si>
  <si>
    <t>EPF 200</t>
  </si>
  <si>
    <t>Kui EPF otsakorke ei ole, siis vaja ESU+MF</t>
  </si>
  <si>
    <t>AAF022</t>
  </si>
  <si>
    <t>ÜLEMINEK</t>
  </si>
  <si>
    <t>RCFU D 125/100</t>
  </si>
  <si>
    <t>AAF024</t>
  </si>
  <si>
    <t>RCFU D 160/125</t>
  </si>
  <si>
    <t>AAF026</t>
  </si>
  <si>
    <t>RCFU D 200/125</t>
  </si>
  <si>
    <t>AAF049</t>
  </si>
  <si>
    <t>RCU D 200/160</t>
  </si>
  <si>
    <t>NIBE FLM ÜHENDUS</t>
  </si>
  <si>
    <t>AAG276</t>
  </si>
  <si>
    <t>REST</t>
  </si>
  <si>
    <t>YGC 200 VÕI US-AV 200</t>
  </si>
  <si>
    <t>AAG273</t>
  </si>
  <si>
    <t>YGC 100 VÕI US-AV 100</t>
  </si>
  <si>
    <t>Kamina lisaõhu torule</t>
  </si>
  <si>
    <t>CCD603</t>
  </si>
  <si>
    <t>ISELIIMUV vahtpolüeteen</t>
  </si>
  <si>
    <t>UD-13-99/EA</t>
  </si>
  <si>
    <t>8M RULLIS, vaja üks rull</t>
  </si>
  <si>
    <t>ABZ320</t>
  </si>
  <si>
    <t>SAUNAKANAL</t>
  </si>
  <si>
    <t>40X140X2400 SKA-100</t>
  </si>
  <si>
    <t>AOF662</t>
  </si>
  <si>
    <t>MÜRASUMMUTI</t>
  </si>
  <si>
    <t>KVAP-100-600-GALV-1</t>
  </si>
  <si>
    <t>AOF672</t>
  </si>
  <si>
    <t>KVAP-125-1000-GALV-1</t>
  </si>
  <si>
    <t>AOF674</t>
  </si>
  <si>
    <t>KVAP-200-1000-GALV-1</t>
  </si>
  <si>
    <t>Tellimise kaup</t>
  </si>
  <si>
    <t>AMA865</t>
  </si>
  <si>
    <t>VÄLJATÕMBEPLAFOON</t>
  </si>
  <si>
    <t>OSV-100 SAUNA</t>
  </si>
  <si>
    <t>ASK887</t>
  </si>
  <si>
    <t>KSU-100</t>
  </si>
  <si>
    <t>KORISTUSRUUM+TEHNILINE RUUM</t>
  </si>
  <si>
    <t>ASK888</t>
  </si>
  <si>
    <t>KSU-125</t>
  </si>
  <si>
    <t>1K PESURUUM</t>
  </si>
  <si>
    <t>AJK582</t>
  </si>
  <si>
    <t>TULETÕKKEPLAFOON</t>
  </si>
  <si>
    <t>KSO-P 100 VÕI FDV 100 minEI30</t>
  </si>
  <si>
    <t>WC+2K TOAD</t>
  </si>
  <si>
    <t>AJK583</t>
  </si>
  <si>
    <t>KSO-P 125 VÕI FDV 100 minEI30</t>
  </si>
  <si>
    <t>KÖÖK+2K PESURUUM+2tk siirdõhk pesuruumi</t>
  </si>
  <si>
    <t>ACO782</t>
  </si>
  <si>
    <t>AURUTÕKKE LÄBIVIIK PLAST</t>
  </si>
  <si>
    <t>AURUTÕKKE LÄBIVIIK 100X240</t>
  </si>
  <si>
    <t>ACL874</t>
  </si>
  <si>
    <t>AURUTÕKKE LÄBIVIIK 125X240</t>
  </si>
  <si>
    <t>ASE577</t>
  </si>
  <si>
    <t>AURUTÕKKE LÄBIVIIK 200X320</t>
  </si>
  <si>
    <t>AAF522</t>
  </si>
  <si>
    <t>VENTILATSIOONIKLAMBER</t>
  </si>
  <si>
    <t>M8 100MM</t>
  </si>
  <si>
    <t>AAF524</t>
  </si>
  <si>
    <t>M8 125MM</t>
  </si>
  <si>
    <t>AAF527</t>
  </si>
  <si>
    <t>M8 200MM</t>
  </si>
  <si>
    <t>CDW144</t>
  </si>
  <si>
    <t>VÄRSKEÕHUPLAFOON</t>
  </si>
  <si>
    <t>AERO 100 dB</t>
  </si>
  <si>
    <t>ASA435</t>
  </si>
  <si>
    <t>PUHASTUSLUUK</t>
  </si>
  <si>
    <t>IPLR 125</t>
  </si>
  <si>
    <t>2. korrus ja 1. korruse pesuruum</t>
  </si>
  <si>
    <t>ASA438</t>
  </si>
  <si>
    <t>IPLR 200</t>
  </si>
  <si>
    <t>koristusruumis</t>
  </si>
  <si>
    <t>VEA684</t>
  </si>
  <si>
    <t>KANALIVENTILAATOR SILENTUB-100</t>
  </si>
  <si>
    <t>TAIMER</t>
  </si>
  <si>
    <t>kmpl/tund</t>
  </si>
  <si>
    <t>Ventilatsioonitorustiku paigaldus ca 45jm</t>
  </si>
  <si>
    <t>HINNAPAKKUMUS</t>
  </si>
  <si>
    <t>Taotleja</t>
  </si>
  <si>
    <t>Tertur OÜ</t>
  </si>
  <si>
    <t>?</t>
  </si>
  <si>
    <t>Pakkumuse esitaja:</t>
  </si>
  <si>
    <t>Registrikood:</t>
  </si>
  <si>
    <t>tel:</t>
  </si>
  <si>
    <t>e-post:</t>
  </si>
  <si>
    <t>Majandustegevusteate number:</t>
  </si>
  <si>
    <t>Pakkumus kehtib (päeva):</t>
  </si>
  <si>
    <t xml:space="preserve">Pakkumuse esitamise kuupäev: </t>
  </si>
  <si>
    <t>Pakkumuse nr:</t>
  </si>
  <si>
    <t>Ehitise nimetus:</t>
  </si>
  <si>
    <t>Puhkemaja</t>
  </si>
  <si>
    <t>Ehitisregistri kood</t>
  </si>
  <si>
    <t>Katastritunnus</t>
  </si>
  <si>
    <t>43701:004:0752</t>
  </si>
  <si>
    <t xml:space="preserve">Kulud kokku (EUR): </t>
  </si>
  <si>
    <t>Loomagrupi jaoks planeeritud ala</t>
  </si>
  <si>
    <t>Käibemaks (20%):</t>
  </si>
  <si>
    <t xml:space="preserve">Kulud kokku </t>
  </si>
  <si>
    <t>Kulud + KM (EUR):</t>
  </si>
  <si>
    <t>Käibemaks</t>
  </si>
  <si>
    <t>Maht</t>
  </si>
  <si>
    <t>Ühiku maksumus
 (EUR)</t>
  </si>
  <si>
    <t>Maksumus  
(EUR)</t>
  </si>
  <si>
    <t>Kulud+ Käibemaks</t>
  </si>
  <si>
    <t>VÄLISRAJATISED</t>
  </si>
  <si>
    <t>Ettevalmistus ja lammutus</t>
  </si>
  <si>
    <t>Ettevalmistus ja raadamine</t>
  </si>
  <si>
    <t>Hoonete ja rajatiste kaitse</t>
  </si>
  <si>
    <t>Taimestiku kaitse</t>
  </si>
  <si>
    <t>Tarbepuidu kogumine</t>
  </si>
  <si>
    <t>Likvideeritavate puude kompensatsioon</t>
  </si>
  <si>
    <t>Hoonete ja rajatiste lammutamine</t>
  </si>
  <si>
    <t>Raadamis- ja lammutusjäätmete vedu ja utiliseerimine</t>
  </si>
  <si>
    <t>Hoonealune süvend</t>
  </si>
  <si>
    <t>Pinnase koorimine</t>
  </si>
  <si>
    <t>Kaeved</t>
  </si>
  <si>
    <t>Täited</t>
  </si>
  <si>
    <t>Pinnase vedu</t>
  </si>
  <si>
    <t>Lõhkamine</t>
  </si>
  <si>
    <t>Lõhatud pinnase äravedu</t>
  </si>
  <si>
    <t>Hoonevälised ehitised</t>
  </si>
  <si>
    <t>Estakaadid, kaldteed ja pandused</t>
  </si>
  <si>
    <t>Tugimüürid ja piirded</t>
  </si>
  <si>
    <t>Välistrepid</t>
  </si>
  <si>
    <t>Varikatused</t>
  </si>
  <si>
    <t>Kanalid, kaevud, basseinid, mahutid</t>
  </si>
  <si>
    <t>Laoplatsid, parklad ja nende ehitised</t>
  </si>
  <si>
    <t>Tunnelid</t>
  </si>
  <si>
    <t>Rööbasteed</t>
  </si>
  <si>
    <t>Välisvõrgud</t>
  </si>
  <si>
    <t>Drenaaž ja truubid</t>
  </si>
  <si>
    <t>Väliskanalisatsioon</t>
  </si>
  <si>
    <t>Välisvalgustus</t>
  </si>
  <si>
    <t>Veetorustik</t>
  </si>
  <si>
    <t>Gaasitorustik</t>
  </si>
  <si>
    <t>Küttetorustik</t>
  </si>
  <si>
    <t>Kaabelliinid</t>
  </si>
  <si>
    <t>Sideliinid</t>
  </si>
  <si>
    <t>Kaeved maa-alal</t>
  </si>
  <si>
    <t>Mulded</t>
  </si>
  <si>
    <t>Täide</t>
  </si>
  <si>
    <t>Maa-ala pinnakatted</t>
  </si>
  <si>
    <t>Haljastus</t>
  </si>
  <si>
    <t>Teede ja platside alused</t>
  </si>
  <si>
    <t>Teede ja platside katted</t>
  </si>
  <si>
    <t>Kivi- ja plaatkatted</t>
  </si>
  <si>
    <t>Äärekivid ja sadeveerennid</t>
  </si>
  <si>
    <t>Nõlvakatted</t>
  </si>
  <si>
    <t>Looduslike alade korrastamine</t>
  </si>
  <si>
    <t>Väikeehitised maa-alal</t>
  </si>
  <si>
    <t>Piirded</t>
  </si>
  <si>
    <t>Hoone juurde kuuluv välisvarustus</t>
  </si>
  <si>
    <t>Spordi- ja mänguvarustus</t>
  </si>
  <si>
    <t>Jäätmehooldusvarustus</t>
  </si>
  <si>
    <t>Liiklusalade varustus</t>
  </si>
  <si>
    <t>ALUSED JA VUNDAMENDID</t>
  </si>
  <si>
    <t>Rostvärgid ja taldmikud</t>
  </si>
  <si>
    <t>Liiv- ja killustikalused</t>
  </si>
  <si>
    <t>Betoontarindid</t>
  </si>
  <si>
    <t>Metalltarindid</t>
  </si>
  <si>
    <t>Müüritis</t>
  </si>
  <si>
    <t>Elemendid</t>
  </si>
  <si>
    <t>Sooja- ja hüdroisolatsioon</t>
  </si>
  <si>
    <t>Vundamendid</t>
  </si>
  <si>
    <t>Vundamentide liiv- ja killustikalused</t>
  </si>
  <si>
    <t>Monoliitsest r/b-st alusmüürid, soklid, vundamenditalad</t>
  </si>
  <si>
    <t>Metalltarindid alusmüüritistes, soklites ja vundamenditalades</t>
  </si>
  <si>
    <t>Alusmüüritised, soklid- ja vundamenditalad</t>
  </si>
  <si>
    <t>Elementidest alusmüürid, soklid, vundamenditalad</t>
  </si>
  <si>
    <t>Alustarindite sooja- ja hüdroisolatsioon</t>
  </si>
  <si>
    <t xml:space="preserve">Aluspõrandad </t>
  </si>
  <si>
    <t>Aluspõrandate elemendid</t>
  </si>
  <si>
    <t>Aluspõrandate puittarindid</t>
  </si>
  <si>
    <t>Vuugid</t>
  </si>
  <si>
    <t>Vaiad ja tugevdustarindid</t>
  </si>
  <si>
    <t>Kaevikute toestus</t>
  </si>
  <si>
    <t>Ehitusaegne veetõrje</t>
  </si>
  <si>
    <t>Rammvaiad</t>
  </si>
  <si>
    <t>Koht- ja puurvaiad</t>
  </si>
  <si>
    <t>Pinnaseankrud ja injekteerimine</t>
  </si>
  <si>
    <t>Pinnase tugevdamine</t>
  </si>
  <si>
    <t>Vundamentide tugevdustarindid ja toed</t>
  </si>
  <si>
    <t>Eritarindid</t>
  </si>
  <si>
    <t>KANDETARINDID</t>
  </si>
  <si>
    <t>Metallkarkass</t>
  </si>
  <si>
    <t>Metalltarindite pinnatöötlus</t>
  </si>
  <si>
    <t>Katuse profiilplekk</t>
  </si>
  <si>
    <t>Kandvad ja välisseinad</t>
  </si>
  <si>
    <t>Monoliitsest betoonist tarindid</t>
  </si>
  <si>
    <t>Monteeritavast betoonist tarindid</t>
  </si>
  <si>
    <t>Müüritised</t>
  </si>
  <si>
    <t>Seinte elemendid</t>
  </si>
  <si>
    <t>Seinte puittarindid</t>
  </si>
  <si>
    <t>Sooja-, heli- ja hüdroisolatsioon</t>
  </si>
  <si>
    <t>Seinte fassaadikatted</t>
  </si>
  <si>
    <t>Vahe- ja katuslaed</t>
  </si>
  <si>
    <t>Lagede elemendid</t>
  </si>
  <si>
    <t>Puittarindid</t>
  </si>
  <si>
    <t>Trepielemendid</t>
  </si>
  <si>
    <t>Treppide elemendid</t>
  </si>
  <si>
    <t>Ruumelemendid</t>
  </si>
  <si>
    <t>FASSAADIELEMENDID JA KATUSED</t>
  </si>
  <si>
    <t>Klaasfassaadid, vitriinid ja eriaknad</t>
  </si>
  <si>
    <t>Klaasfassaadid</t>
  </si>
  <si>
    <t>Alumiiniumfassaadid</t>
  </si>
  <si>
    <t>Terasfassaadid</t>
  </si>
  <si>
    <t>Klaasplokist aknad</t>
  </si>
  <si>
    <t>Suitsuluugid, katusaknad</t>
  </si>
  <si>
    <t>Puidust eriaknad</t>
  </si>
  <si>
    <t>PVC eriaknad</t>
  </si>
  <si>
    <t>Aknad</t>
  </si>
  <si>
    <t>Aknalauad</t>
  </si>
  <si>
    <t>Alumiiniumaknad</t>
  </si>
  <si>
    <t>Terasaknad</t>
  </si>
  <si>
    <t>Puit- ja puitalumiiniumaknad</t>
  </si>
  <si>
    <t>PVC aknad</t>
  </si>
  <si>
    <t>Välisuksed ja väravad</t>
  </si>
  <si>
    <t>Lukustus ja varustus</t>
  </si>
  <si>
    <t>Alumiiniumuksed ja -väravad</t>
  </si>
  <si>
    <t>Terasuksed ja -väravad</t>
  </si>
  <si>
    <t>Täisklaasuksed</t>
  </si>
  <si>
    <t>Puituksed ja -väravad</t>
  </si>
  <si>
    <t>PVC uksed</t>
  </si>
  <si>
    <t>Rõdud ja terrassid</t>
  </si>
  <si>
    <t>Pinnakatted</t>
  </si>
  <si>
    <t>Üksikelemendid</t>
  </si>
  <si>
    <t>Piirded ja käiguteed</t>
  </si>
  <si>
    <t>Hooldusplatvormid, sillad, käiguteed</t>
  </si>
  <si>
    <t>Klaasist piirded</t>
  </si>
  <si>
    <t>Metallist piirded</t>
  </si>
  <si>
    <t>Elementtrepid</t>
  </si>
  <si>
    <t>Puidust piirded</t>
  </si>
  <si>
    <t>Katusetarindid</t>
  </si>
  <si>
    <t>Tasanduskihid</t>
  </si>
  <si>
    <t>Sooja-ja hüdroisolatsioon</t>
  </si>
  <si>
    <t>Katusekatted</t>
  </si>
  <si>
    <t>RUUMITARINDID JA PINNAKATTED</t>
  </si>
  <si>
    <t>Vaheseinad</t>
  </si>
  <si>
    <t>Värvkatted</t>
  </si>
  <si>
    <t>Klaasvaheseinad</t>
  </si>
  <si>
    <t>Metallvaheseinad</t>
  </si>
  <si>
    <t>Laotud vaheseinad</t>
  </si>
  <si>
    <t>Elementvaheseinad</t>
  </si>
  <si>
    <t>Puit- ja kipsplaatvaheseinad</t>
  </si>
  <si>
    <t>PVC vaheseinad</t>
  </si>
  <si>
    <t>Siseaknad</t>
  </si>
  <si>
    <t>Siseuksed</t>
  </si>
  <si>
    <t>Alumiiniumuksed</t>
  </si>
  <si>
    <t>Terasuksed</t>
  </si>
  <si>
    <t>Klaasuksed</t>
  </si>
  <si>
    <t>Puituksed</t>
  </si>
  <si>
    <t>Siseseinte pinnakatted</t>
  </si>
  <si>
    <t>Betoonist elemendid</t>
  </si>
  <si>
    <t>Metall ja plekk-katted</t>
  </si>
  <si>
    <t>Krohv- ja tasandus</t>
  </si>
  <si>
    <t>Plaatkatted</t>
  </si>
  <si>
    <t>Puitvooderdus</t>
  </si>
  <si>
    <t>Looduskivivooder</t>
  </si>
  <si>
    <t>Lageda pinnakatted</t>
  </si>
  <si>
    <t>Betoonlagede tasandus</t>
  </si>
  <si>
    <t>Lagede metall- ja plekk-katted, ripplaed</t>
  </si>
  <si>
    <t>Lagede krohv- ja tasandus</t>
  </si>
  <si>
    <t>Puidust laed, kipsplaatlaed</t>
  </si>
  <si>
    <t>Lagede sooja-, heli- ja hüdroisolatsioon</t>
  </si>
  <si>
    <t>Treppide pinnakatted</t>
  </si>
  <si>
    <t>Astmete tasandus</t>
  </si>
  <si>
    <t>Astmete epokatted ja pinnakõvendid</t>
  </si>
  <si>
    <t>Astmete plaatkatted</t>
  </si>
  <si>
    <t>Trepiliistud</t>
  </si>
  <si>
    <t>Astmete puitkatted</t>
  </si>
  <si>
    <t>Astmete rullkatted</t>
  </si>
  <si>
    <t>Põrandad ja põrandakatted</t>
  </si>
  <si>
    <t>Põrandatasandus</t>
  </si>
  <si>
    <t>Epokatted ja pinnakõvendid</t>
  </si>
  <si>
    <t>Põranda katteplaadid, restid, vuugid jm</t>
  </si>
  <si>
    <t>Plaatpõrandad</t>
  </si>
  <si>
    <t>Puitpõrandad</t>
  </si>
  <si>
    <t>Rullmaterjalist põrandakatted, vaibad</t>
  </si>
  <si>
    <t>Eriruumide pinnakatted</t>
  </si>
  <si>
    <t>SISUSTUS, INVENTAR, SEADMED</t>
  </si>
  <si>
    <t xml:space="preserve">Sisustus ja mööbel </t>
  </si>
  <si>
    <t>Inventar</t>
  </si>
  <si>
    <t>Seadmed ja masinad</t>
  </si>
  <si>
    <t>Eriseadmete komplektid</t>
  </si>
  <si>
    <t>Jaotus- ja erivaheseinad</t>
  </si>
  <si>
    <t>WC vaheseinad</t>
  </si>
  <si>
    <t>Metallist erivaheseinad</t>
  </si>
  <si>
    <t>Moodulvaheseinad</t>
  </si>
  <si>
    <t>Puidust erivaheseinad</t>
  </si>
  <si>
    <t>PVC erivaheseinad</t>
  </si>
  <si>
    <t>Tõste- ja teisaldusseadmed</t>
  </si>
  <si>
    <t>Liftid</t>
  </si>
  <si>
    <t>Eskalaatorid, rambid</t>
  </si>
  <si>
    <t>Laadimissillad, tõstukid</t>
  </si>
  <si>
    <t>Lõõrid, korstnad ja küttekolded</t>
  </si>
  <si>
    <t>TEHNOSÜSTEEMID</t>
  </si>
  <si>
    <t>Veevarustus ja kanalisatsioon</t>
  </si>
  <si>
    <t>Veevarustus</t>
  </si>
  <si>
    <t>Sanitaartehnika seadmed</t>
  </si>
  <si>
    <t>Küte, ventilatsioon ja jahutus</t>
  </si>
  <si>
    <t>Küttetorustikud</t>
  </si>
  <si>
    <t>Küttekehad</t>
  </si>
  <si>
    <t>Katlamajad, soojasõlmed, boilerid</t>
  </si>
  <si>
    <t>Ventilatsiooniseadmed</t>
  </si>
  <si>
    <t>Ventilatsioonitorustikud</t>
  </si>
  <si>
    <t>Jahutusseadmed</t>
  </si>
  <si>
    <t>Jahutustorustikud</t>
  </si>
  <si>
    <t>Tuletõrjevarustus</t>
  </si>
  <si>
    <t>Sprinkleri torustikud ja armatuur</t>
  </si>
  <si>
    <t>Sprinklerseadmed</t>
  </si>
  <si>
    <t>Tuletõrjeveevarustuse torustikud</t>
  </si>
  <si>
    <t>Tulekustutusseadmed</t>
  </si>
  <si>
    <t>Gaaskustutussüsteemid</t>
  </si>
  <si>
    <t>Tugevvoolupaigaldis</t>
  </si>
  <si>
    <t>Elektri peajaotussüsteemid</t>
  </si>
  <si>
    <t>Kaabliteed</t>
  </si>
  <si>
    <t>Kaabeldus</t>
  </si>
  <si>
    <t>Valgustussüsteemid</t>
  </si>
  <si>
    <t>Elektriküte, installatsioonimaterjalid</t>
  </si>
  <si>
    <t>Piksekaitse ja maandus</t>
  </si>
  <si>
    <t>Varutoiteseadmed</t>
  </si>
  <si>
    <t>Nõrkvoolupaigaldis ja automaatika</t>
  </si>
  <si>
    <t>Hooneautomaatika</t>
  </si>
  <si>
    <t>Tootmisseadmete automaatika</t>
  </si>
  <si>
    <t>Andmevõrgud, telefoni- ja infoedastussüsteemid</t>
  </si>
  <si>
    <t>Turvasüsteemid</t>
  </si>
  <si>
    <t>EHITUSPLATSI KORRALDUSKULUD</t>
  </si>
  <si>
    <t>Ajutised ehitised ehitusplatsil</t>
  </si>
  <si>
    <t>Soojakud ja olmeruumid</t>
  </si>
  <si>
    <t>Teed ja laod</t>
  </si>
  <si>
    <t>Kraanateed</t>
  </si>
  <si>
    <t>Seadmeplatsid ja töökohad</t>
  </si>
  <si>
    <t>Piirded ja reklaamtahvlid</t>
  </si>
  <si>
    <t>Ehitiste kaitse</t>
  </si>
  <si>
    <t>Tööohutusmeetmed</t>
  </si>
  <si>
    <t>Tellingud, lavad ja tõstukid</t>
  </si>
  <si>
    <t>Ajutised tehnosüsteemid</t>
  </si>
  <si>
    <t>Vesi ja kanalisatsioon</t>
  </si>
  <si>
    <t>Elektripaigaldis</t>
  </si>
  <si>
    <t>Valgustus</t>
  </si>
  <si>
    <t>Side ja infosüsteemid</t>
  </si>
  <si>
    <t>Ajutine küte</t>
  </si>
  <si>
    <t>Masinad ja seadmed</t>
  </si>
  <si>
    <t>Betooni- ja segusõlmed</t>
  </si>
  <si>
    <t>Mobiilkraanad</t>
  </si>
  <si>
    <t>Tornkraanad</t>
  </si>
  <si>
    <t>Ehitusliftid</t>
  </si>
  <si>
    <t>Betoonipumbad</t>
  </si>
  <si>
    <t>Tööriistad ja instrumendid</t>
  </si>
  <si>
    <t>Abimaterjalid</t>
  </si>
  <si>
    <t>Energiakulu</t>
  </si>
  <si>
    <t>Elektrikulu</t>
  </si>
  <si>
    <t>Veekulu</t>
  </si>
  <si>
    <t>Gaasikulu</t>
  </si>
  <si>
    <t>Kütteõlikulu</t>
  </si>
  <si>
    <t>Kaugküte</t>
  </si>
  <si>
    <t>Veod</t>
  </si>
  <si>
    <t>Materjalide vedu</t>
  </si>
  <si>
    <t>Seadmete ja masinate vedu</t>
  </si>
  <si>
    <t>Töötajate vedu</t>
  </si>
  <si>
    <t>Jäätmekäitlus</t>
  </si>
  <si>
    <t>EHITUSPLATSI ÜLDKULUD</t>
  </si>
  <si>
    <t>Juhtimiskulud</t>
  </si>
  <si>
    <t>ITP palgad</t>
  </si>
  <si>
    <t>Kontori ülalpidamiskulud</t>
  </si>
  <si>
    <t>Abitööliste palgad</t>
  </si>
  <si>
    <t>Proovide võtmine ja katsetamine</t>
  </si>
  <si>
    <t>Valve</t>
  </si>
  <si>
    <t>Esinduskulud</t>
  </si>
  <si>
    <t>Koolitus</t>
  </si>
  <si>
    <t>Kulud abistavatele tegevustele</t>
  </si>
  <si>
    <t>Mõõtmine</t>
  </si>
  <si>
    <t>Parandus- ja remonditööd</t>
  </si>
  <si>
    <t>Ruumide korrashoid</t>
  </si>
  <si>
    <t>Ehitusplatsi korrashoid</t>
  </si>
  <si>
    <t>Lõplik koristamine</t>
  </si>
  <si>
    <t>Erikulud seoses tegevusega välisriikides</t>
  </si>
  <si>
    <t>Talvised lisakulud</t>
  </si>
  <si>
    <t>Lume- ja jääkoristus</t>
  </si>
  <si>
    <t>Ajutine täiendav soojaisolatsioon</t>
  </si>
  <si>
    <t>Hoonete kütmine ja kuivatamine</t>
  </si>
  <si>
    <t>Ehitise tarindite soojendamine</t>
  </si>
  <si>
    <t>Lepingu erikulud</t>
  </si>
  <si>
    <t>Ehitustööde kindlustus</t>
  </si>
  <si>
    <t>Ehitusaegsed rahastamiskulud</t>
  </si>
  <si>
    <t>Garantiiaja tagatis, -kindlustus</t>
  </si>
  <si>
    <t>Garantiiaja parandustööd</t>
  </si>
  <si>
    <t>Ehitusplatsi rent</t>
  </si>
  <si>
    <t>HINNAPAKKUMUSE VORMI TÄITMISE JUHEND</t>
  </si>
  <si>
    <t xml:space="preserve">Hinnapakkumuse vorm tuleb PRIA-le esitada elektroonselt Microsoft Excel tarkvaraga töödeldavas vormingus. Andmete esitamine mõnes teises formaadis (*.pdf, *.doc, jne) ei ole lubatud.  </t>
  </si>
  <si>
    <t>Investeeringuobjekti hinnapakkumuse vorm koosneb kolmest infoplokist: pakkuja andmed, investeeringuobjekti andmed ning ehitustegevuse eelarve.</t>
  </si>
  <si>
    <t>Tagasi</t>
  </si>
  <si>
    <t xml:space="preserve">Hinnapakkumuse esitaja täidab ettevõtte kohta käivad andmed (ärinimi, ettevõtte registrikood, telefon, e-post, majandustegevus nr). Lisaks kontaktandmetele tuleb pakkumuses ära märkida pakkumuse kehtivuse (päevades) ja pakkumuse esitamise aeg ning pakkumuse nr. </t>
  </si>
  <si>
    <t xml:space="preserve">Hinnapakkumuse vormil tuleb pakkumus siduda kindla ehitisega. Täita tuleb projektikohane investeeringuobjekti nimetus, ehitisregistri kood ning katastritunnus. </t>
  </si>
  <si>
    <t xml:space="preserve">Tagasi </t>
  </si>
  <si>
    <t xml:space="preserve">Hinnapakkumuse vormi täitmise aluseks on projekteerija poolt koostatud projektdokuimentatsioon ning mahtude tabel. Juhul kui projekt eelarve vormis välja toodud tegevust ette ei näe siis jäetakse antud väli täitmata või sisestatakse ühiku mahu ja maksumuse reale väärtus 0 (ridade kustutamine on keelatud). </t>
  </si>
  <si>
    <t xml:space="preserve">Tehnoloogilise poole kajastamine toimub vormi järgi ühe reana (alalõik 6 Sisustus, inventar, seadmed). Kui hoonesse tellitakse seadmeid siis tuleb lahtikirjutatud pakkumus PRIA´le esitada eraldiseisva dokumendina - võitjapakkumus (seadmemüüja pakkumus). Kui hoone hõlmab endas mitut seadme gruppi siis summeeritakse seadmete maksumus PRIA vormile. </t>
  </si>
  <si>
    <t xml:space="preserve"> </t>
  </si>
  <si>
    <t xml:space="preserve">Eelarves olevate mahtude märkimisel tuleb silmas pidada töömahtude mõõtmise ja tööde arvestamise reegleid. Nt. kui tegemist on kaevetöödega siis ei ole kohane märkida komplekti hind vaid märkida tuleb kas m2, m3 või kraavide puhul m. </t>
  </si>
  <si>
    <t>725 Ventilatsioonitorustikud</t>
  </si>
  <si>
    <t>Kokku vastavalt Pria hinnapakkumise vormile</t>
  </si>
  <si>
    <t>kokku</t>
  </si>
  <si>
    <t>kood</t>
  </si>
  <si>
    <t>Materjali nimetus</t>
  </si>
  <si>
    <t>Tüüp</t>
  </si>
  <si>
    <t>Mõõt-ühik</t>
  </si>
  <si>
    <t>HOONESISSENE VEEVARUSTUS</t>
  </si>
  <si>
    <t xml:space="preserve"> Plasttoru alupex</t>
  </si>
  <si>
    <t>Ø16x2</t>
  </si>
  <si>
    <t>m</t>
  </si>
  <si>
    <t>Ø20x2.25</t>
  </si>
  <si>
    <t>Ø25x2.5</t>
  </si>
  <si>
    <t>Ø32x3</t>
  </si>
  <si>
    <t>Liitmikud</t>
  </si>
  <si>
    <t>DN15-25</t>
  </si>
  <si>
    <t>vastavalt vajadusele</t>
  </si>
  <si>
    <t>Nurkventiil</t>
  </si>
  <si>
    <t>DN15</t>
  </si>
  <si>
    <t>kogus täpsustada</t>
  </si>
  <si>
    <t>Kuulkraan</t>
  </si>
  <si>
    <t>DN20</t>
  </si>
  <si>
    <t>DN25</t>
  </si>
  <si>
    <t>Kraanipõlv</t>
  </si>
  <si>
    <t xml:space="preserve"> Veemõõtja konsooliga</t>
  </si>
  <si>
    <t>DN20, Q=1.5m3/h</t>
  </si>
  <si>
    <t>kompl</t>
  </si>
  <si>
    <t>Tagasilöögiklapp</t>
  </si>
  <si>
    <t>Dn25</t>
  </si>
  <si>
    <t xml:space="preserve"> Kastmiskraan</t>
  </si>
  <si>
    <t>Segisti kinnitusraam</t>
  </si>
  <si>
    <t xml:space="preserve"> Segisti valamule</t>
  </si>
  <si>
    <t>Tarnib tellija</t>
  </si>
  <si>
    <t xml:space="preserve"> Vanni segisti</t>
  </si>
  <si>
    <t xml:space="preserve"> Dushisegisti koos dushitoru ja  dushipihustiga</t>
  </si>
  <si>
    <t xml:space="preserve"> Segisti köögivalamule</t>
  </si>
  <si>
    <t>Pesumasinate ventiil</t>
  </si>
  <si>
    <t>Nõudepesumasinateventiil</t>
  </si>
  <si>
    <t>Kollektor 3/4"</t>
  </si>
  <si>
    <t>DN15 ja 2 ühendus otsid</t>
  </si>
  <si>
    <t>DN15 ja 3 ühendus otsa</t>
  </si>
  <si>
    <t>Kollektor 1"</t>
  </si>
  <si>
    <t>DN20  4 ühendus otsa</t>
  </si>
  <si>
    <t>Kollektori kandur</t>
  </si>
  <si>
    <t>2x210mm</t>
  </si>
  <si>
    <t xml:space="preserve"> Mineraalvill koorikisolatsioon  alumiinium</t>
  </si>
  <si>
    <t>Ø16÷Ø25</t>
  </si>
  <si>
    <t>Soojavee ringluspump</t>
  </si>
  <si>
    <t>KÜTE</t>
  </si>
  <si>
    <t>PEX torud pePEX</t>
  </si>
  <si>
    <t>ø20x2,0</t>
  </si>
  <si>
    <t>ø20x2,25</t>
  </si>
  <si>
    <t>ø25x2,5</t>
  </si>
  <si>
    <t>ø32x3</t>
  </si>
  <si>
    <t>ø40x4</t>
  </si>
  <si>
    <t xml:space="preserve">Kollektor koos sulgemis ja reguleer ventiiliga, termopeadega, </t>
  </si>
  <si>
    <t>Kollektor koos sulgemis ventiiliga</t>
  </si>
  <si>
    <t>6-otsa</t>
  </si>
  <si>
    <t>Maakütte kollektor</t>
  </si>
  <si>
    <t>2-otsa</t>
  </si>
  <si>
    <t>Paisupaak</t>
  </si>
  <si>
    <t>Suurus täpsustada</t>
  </si>
  <si>
    <t>Sulgventiil</t>
  </si>
  <si>
    <t>Dn20</t>
  </si>
  <si>
    <t>Radiaator Atol 16 ribi,  540W (55/35)</t>
  </si>
  <si>
    <t>600x736</t>
  </si>
  <si>
    <t>Radiaator Atol 29 ribi, 979W (55/35)</t>
  </si>
  <si>
    <t>600x1334</t>
  </si>
  <si>
    <t>Radiaatori ventiil RA</t>
  </si>
  <si>
    <t>Dn15</t>
  </si>
  <si>
    <t>Torustiku isolatsioon alumiiniumfooliumiga pinnatud kivivillkoorik s=40mm</t>
  </si>
  <si>
    <t>torule de10÷49</t>
  </si>
  <si>
    <t>vast. vajadusele</t>
  </si>
  <si>
    <t>Õhutus</t>
  </si>
  <si>
    <t>Torukinnitused ja toed</t>
  </si>
  <si>
    <t>Õhk-vesi soojuspump  NIBE 400V 16kW</t>
  </si>
  <si>
    <t>F1155-16</t>
  </si>
  <si>
    <t>Väljatõmbe soojuspumba ventmoodul NIBE</t>
  </si>
  <si>
    <t>FLM</t>
  </si>
  <si>
    <t>Akupaak 300L</t>
  </si>
  <si>
    <t>Kahe siuga tarbevee boiler 600L</t>
  </si>
  <si>
    <t>Päikesekütte paigalduskomplekt (pumbagrupp, kontroller, paisupaak, temperatuuri andur jmt)</t>
  </si>
  <si>
    <t>Päiksesekollektor 2kW</t>
  </si>
  <si>
    <t>HOONESISENE VEEVARUSTUS</t>
  </si>
  <si>
    <t>721 Küttetorustikud</t>
  </si>
  <si>
    <t>722 Küttekehad</t>
  </si>
  <si>
    <t>723 Katlamajad, soojasõlmed, boilerid</t>
  </si>
  <si>
    <t>724 Ventilatsiooniseadmed</t>
  </si>
  <si>
    <t>711 Veevarustus</t>
  </si>
  <si>
    <t>8-ringi</t>
  </si>
  <si>
    <t xml:space="preserve">Kompositttorud MLC </t>
  </si>
  <si>
    <t>Temperatuuriandurid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</si>
</sst>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quot;"/>
    <numFmt numFmtId="165" formatCode="#,##0.00\ &quot;€&quot;"/>
  </numFmts>
  <fonts count="24">
    <font>
      <sz val="11"/>
      <color theme="1"/>
      <name val="Calibri"/>
      <family val="2"/>
      <scheme val="minor"/>
    </font>
    <font>
      <b/>
      <sz val="11"/>
      <color theme="1"/>
      <name val="Calibri"/>
      <family val="2"/>
      <scheme val="minor"/>
    </font>
    <font>
      <sz val="11"/>
      <color theme="1"/>
      <name val="Calibri"/>
      <family val="2"/>
      <charset val="186"/>
      <scheme val="minor"/>
    </font>
    <font>
      <sz val="11"/>
      <color theme="1"/>
      <name val="Calibri"/>
      <family val="2"/>
      <scheme val="minor"/>
    </font>
    <font>
      <sz val="10"/>
      <color rgb="FF000000"/>
      <name val="Arial"/>
      <family val="2"/>
      <charset val="186"/>
    </font>
    <font>
      <sz val="11"/>
      <color rgb="FF000000"/>
      <name val="Roboto Condensed"/>
    </font>
    <font>
      <sz val="11"/>
      <color theme="3" tint="0.39997558519241921"/>
      <name val="Roboto Condensed"/>
    </font>
    <font>
      <sz val="11"/>
      <color rgb="FFFF0000"/>
      <name val="Roboto Condensed"/>
    </font>
    <font>
      <sz val="11"/>
      <color theme="3"/>
      <name val="Roboto Condensed"/>
    </font>
    <font>
      <sz val="11"/>
      <color theme="0"/>
      <name val="Roboto Condensed"/>
    </font>
    <font>
      <b/>
      <sz val="12"/>
      <color rgb="FF000000"/>
      <name val="Roboto Condensed"/>
    </font>
    <font>
      <b/>
      <sz val="11"/>
      <color rgb="FF000000"/>
      <name val="Roboto Condensed"/>
    </font>
    <font>
      <u/>
      <sz val="10"/>
      <color theme="10"/>
      <name val="Arial"/>
      <family val="2"/>
      <charset val="186"/>
    </font>
    <font>
      <b/>
      <sz val="10"/>
      <color theme="0"/>
      <name val="Arial"/>
      <family val="2"/>
      <charset val="186"/>
    </font>
    <font>
      <b/>
      <sz val="11"/>
      <color theme="0"/>
      <name val="Roboto Condensed"/>
    </font>
    <font>
      <sz val="11"/>
      <name val="Roboto Condensed"/>
    </font>
    <font>
      <sz val="11"/>
      <color theme="1"/>
      <name val="Roboto Condensed"/>
    </font>
    <font>
      <b/>
      <sz val="11"/>
      <color theme="1"/>
      <name val="Roboto Condensed"/>
    </font>
    <font>
      <b/>
      <sz val="11"/>
      <color theme="4" tint="-0.249977111117893"/>
      <name val="Roboto Condensed"/>
    </font>
    <font>
      <b/>
      <sz val="11"/>
      <color theme="0"/>
      <name val="Arial"/>
      <family val="2"/>
      <charset val="186"/>
    </font>
    <font>
      <b/>
      <sz val="11"/>
      <name val="Roboto Condensed"/>
    </font>
    <font>
      <sz val="11"/>
      <color rgb="FF000000"/>
      <name val="Roboto Condensed Light"/>
    </font>
    <font>
      <b/>
      <sz val="11"/>
      <color rgb="FF000000"/>
      <name val="Roboto Condensed Light"/>
    </font>
    <font>
      <sz val="11"/>
      <name val="Roboto Condensed Light"/>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0"/>
    <xf numFmtId="0" fontId="3" fillId="0" borderId="0"/>
    <xf numFmtId="0" fontId="3" fillId="0" borderId="0"/>
    <xf numFmtId="0" fontId="2" fillId="0" borderId="0"/>
    <xf numFmtId="0" fontId="4" fillId="0" borderId="0"/>
    <xf numFmtId="0" fontId="12" fillId="0" borderId="0" applyNumberFormat="0" applyFill="0" applyBorder="0" applyAlignment="0" applyProtection="0"/>
  </cellStyleXfs>
  <cellXfs count="130">
    <xf numFmtId="0" fontId="0" fillId="0" borderId="0" xfId="0"/>
    <xf numFmtId="0" fontId="0" fillId="0" borderId="1" xfId="0" applyBorder="1"/>
    <xf numFmtId="0" fontId="2" fillId="0" borderId="0" xfId="1"/>
    <xf numFmtId="0" fontId="2" fillId="0" borderId="0" xfId="1" applyFont="1"/>
    <xf numFmtId="0" fontId="2" fillId="0" borderId="1" xfId="1" applyBorder="1"/>
    <xf numFmtId="0" fontId="5" fillId="0" borderId="0" xfId="5" applyFont="1" applyAlignment="1" applyProtection="1">
      <alignment horizontal="right"/>
      <protection locked="0"/>
    </xf>
    <xf numFmtId="0" fontId="5" fillId="0" borderId="0" xfId="5" applyFont="1" applyProtection="1">
      <protection locked="0"/>
    </xf>
    <xf numFmtId="0" fontId="2" fillId="0" borderId="0" xfId="1"/>
    <xf numFmtId="0" fontId="5" fillId="0" borderId="0" xfId="5" applyFont="1" applyFill="1" applyAlignment="1" applyProtection="1">
      <alignment horizontal="right"/>
      <protection locked="0"/>
    </xf>
    <xf numFmtId="0" fontId="6" fillId="0" borderId="0" xfId="5" applyFont="1" applyProtection="1">
      <protection locked="0"/>
    </xf>
    <xf numFmtId="0" fontId="7" fillId="2" borderId="0" xfId="5" applyFont="1" applyFill="1" applyAlignment="1" applyProtection="1">
      <alignment horizontal="right" vertical="center"/>
      <protection locked="0"/>
    </xf>
    <xf numFmtId="0" fontId="7" fillId="2" borderId="0" xfId="5" applyFont="1" applyFill="1" applyProtection="1">
      <protection locked="0"/>
    </xf>
    <xf numFmtId="0" fontId="7" fillId="2" borderId="0" xfId="5" applyFont="1" applyFill="1" applyAlignment="1" applyProtection="1">
      <alignment horizontal="left" vertical="center"/>
      <protection locked="0"/>
    </xf>
    <xf numFmtId="0" fontId="8" fillId="0" borderId="0" xfId="5" applyFont="1" applyProtection="1">
      <protection locked="0"/>
    </xf>
    <xf numFmtId="0" fontId="9" fillId="0" borderId="0" xfId="5" applyFont="1" applyProtection="1">
      <protection locked="0"/>
    </xf>
    <xf numFmtId="0" fontId="9" fillId="0" borderId="0" xfId="5" applyFont="1" applyAlignment="1" applyProtection="1">
      <alignment horizontal="center" vertical="center"/>
      <protection locked="0"/>
    </xf>
    <xf numFmtId="0" fontId="9" fillId="0" borderId="0" xfId="5" applyFont="1" applyAlignment="1" applyProtection="1">
      <alignment horizontal="left" vertical="center"/>
      <protection locked="0"/>
    </xf>
    <xf numFmtId="0" fontId="5" fillId="0" borderId="0" xfId="5" applyFont="1" applyAlignment="1" applyProtection="1">
      <alignment horizontal="right" vertical="center" wrapText="1"/>
      <protection locked="0"/>
    </xf>
    <xf numFmtId="0" fontId="9" fillId="0" borderId="0" xfId="5" applyFont="1" applyFill="1" applyProtection="1">
      <protection locked="0"/>
    </xf>
    <xf numFmtId="0" fontId="11" fillId="0" borderId="0" xfId="5" applyFont="1" applyAlignment="1" applyProtection="1">
      <protection locked="0"/>
    </xf>
    <xf numFmtId="14" fontId="9" fillId="0" borderId="0" xfId="5" applyNumberFormat="1" applyFont="1" applyAlignment="1" applyProtection="1">
      <alignment horizontal="right" vertical="center"/>
      <protection locked="0"/>
    </xf>
    <xf numFmtId="0" fontId="13" fillId="4" borderId="0" xfId="6" applyFont="1" applyFill="1" applyAlignment="1" applyProtection="1">
      <alignment horizontal="center" vertical="center"/>
      <protection locked="0"/>
    </xf>
    <xf numFmtId="0" fontId="9" fillId="0" borderId="0" xfId="5" applyFont="1" applyAlignment="1" applyProtection="1">
      <alignment horizontal="right" vertical="center"/>
      <protection locked="0"/>
    </xf>
    <xf numFmtId="49" fontId="9" fillId="0" borderId="0" xfId="5" applyNumberFormat="1" applyFont="1" applyAlignment="1" applyProtection="1">
      <alignment horizontal="left" vertical="center"/>
      <protection locked="0"/>
    </xf>
    <xf numFmtId="0" fontId="5" fillId="0" borderId="0" xfId="5" applyFont="1" applyFill="1" applyProtection="1">
      <protection locked="0"/>
    </xf>
    <xf numFmtId="0" fontId="14" fillId="4" borderId="0" xfId="6" applyFont="1" applyFill="1" applyAlignment="1" applyProtection="1">
      <alignment horizontal="center" vertical="center"/>
      <protection locked="0"/>
    </xf>
    <xf numFmtId="0" fontId="14" fillId="0" borderId="0" xfId="5" applyFont="1" applyFill="1" applyAlignment="1" applyProtection="1">
      <alignment horizontal="center" vertical="center"/>
      <protection locked="0"/>
    </xf>
    <xf numFmtId="1" fontId="7" fillId="2" borderId="0" xfId="5" applyNumberFormat="1" applyFont="1" applyFill="1" applyAlignment="1" applyProtection="1">
      <alignment horizontal="left" vertical="center"/>
      <protection locked="0"/>
    </xf>
    <xf numFmtId="0" fontId="5" fillId="0" borderId="0" xfId="5" applyFont="1" applyBorder="1" applyAlignment="1" applyProtection="1">
      <alignment horizontal="right" vertical="center"/>
      <protection locked="0"/>
    </xf>
    <xf numFmtId="1" fontId="5" fillId="0" borderId="0" xfId="5" applyNumberFormat="1" applyFont="1" applyFill="1" applyBorder="1" applyAlignment="1" applyProtection="1">
      <alignment horizontal="center" vertical="center"/>
      <protection locked="0"/>
    </xf>
    <xf numFmtId="2" fontId="9" fillId="0" borderId="0" xfId="5" applyNumberFormat="1" applyFont="1" applyAlignment="1" applyProtection="1">
      <alignment horizontal="left" vertical="center"/>
      <protection locked="0"/>
    </xf>
    <xf numFmtId="0" fontId="5" fillId="0" borderId="0" xfId="5" applyFont="1" applyFill="1" applyBorder="1" applyProtection="1">
      <protection locked="0"/>
    </xf>
    <xf numFmtId="0" fontId="11" fillId="0" borderId="0" xfId="5" applyFont="1" applyFill="1" applyBorder="1" applyAlignment="1" applyProtection="1">
      <alignment vertical="center"/>
      <protection locked="0"/>
    </xf>
    <xf numFmtId="164" fontId="11" fillId="0" borderId="0" xfId="5" applyNumberFormat="1" applyFont="1" applyFill="1" applyBorder="1" applyAlignment="1" applyProtection="1">
      <alignment horizontal="center" vertical="center" wrapText="1"/>
      <protection locked="0"/>
    </xf>
    <xf numFmtId="0" fontId="11" fillId="0" borderId="0" xfId="5" applyFont="1" applyFill="1" applyBorder="1" applyAlignment="1" applyProtection="1">
      <alignment horizontal="center" vertical="center" wrapText="1"/>
      <protection locked="0"/>
    </xf>
    <xf numFmtId="0" fontId="6" fillId="0" borderId="0" xfId="5" applyFont="1" applyFill="1" applyBorder="1" applyProtection="1">
      <protection locked="0"/>
    </xf>
    <xf numFmtId="0" fontId="7" fillId="2" borderId="0" xfId="5" applyFont="1" applyFill="1" applyBorder="1" applyAlignment="1" applyProtection="1">
      <alignment horizontal="right" vertical="center"/>
      <protection locked="0"/>
    </xf>
    <xf numFmtId="0" fontId="7" fillId="2" borderId="0" xfId="5" applyFont="1" applyFill="1" applyBorder="1" applyProtection="1">
      <protection locked="0"/>
    </xf>
    <xf numFmtId="3" fontId="7" fillId="2" borderId="0" xfId="5" applyNumberFormat="1" applyFont="1" applyFill="1" applyBorder="1" applyAlignment="1" applyProtection="1">
      <alignment horizontal="left" vertical="center"/>
      <protection locked="0"/>
    </xf>
    <xf numFmtId="0" fontId="8" fillId="0" borderId="0" xfId="5" applyFont="1" applyFill="1" applyBorder="1" applyProtection="1">
      <protection locked="0"/>
    </xf>
    <xf numFmtId="0" fontId="9" fillId="0" borderId="0" xfId="5" applyFont="1" applyFill="1" applyBorder="1" applyProtection="1">
      <protection locked="0"/>
    </xf>
    <xf numFmtId="165" fontId="5" fillId="0" borderId="0" xfId="5" applyNumberFormat="1" applyFont="1" applyFill="1" applyBorder="1" applyAlignment="1" applyProtection="1">
      <alignment vertical="center"/>
      <protection locked="0"/>
    </xf>
    <xf numFmtId="0" fontId="14" fillId="0" borderId="0" xfId="6" applyFont="1" applyFill="1" applyBorder="1" applyAlignment="1" applyProtection="1">
      <alignment horizontal="center" vertical="center"/>
      <protection locked="0"/>
    </xf>
    <xf numFmtId="0" fontId="5" fillId="0" borderId="0" xfId="5" applyFont="1" applyFill="1" applyBorder="1" applyAlignment="1" applyProtection="1">
      <alignment horizontal="center" vertical="center"/>
      <protection locked="0"/>
    </xf>
    <xf numFmtId="0" fontId="15" fillId="0" borderId="0" xfId="5" applyFont="1" applyFill="1" applyBorder="1" applyAlignment="1" applyProtection="1">
      <protection locked="0"/>
    </xf>
    <xf numFmtId="4" fontId="16" fillId="0" borderId="0" xfId="5" applyNumberFormat="1" applyFont="1" applyFill="1" applyBorder="1" applyAlignment="1" applyProtection="1">
      <alignment horizontal="center" vertical="center"/>
      <protection locked="0"/>
    </xf>
    <xf numFmtId="4" fontId="7" fillId="2" borderId="0" xfId="5" applyNumberFormat="1" applyFont="1" applyFill="1" applyBorder="1" applyAlignment="1" applyProtection="1">
      <alignment horizontal="left" vertical="center"/>
      <protection locked="0"/>
    </xf>
    <xf numFmtId="0" fontId="17" fillId="0" borderId="0" xfId="5" applyFont="1" applyFill="1" applyBorder="1" applyAlignment="1" applyProtection="1">
      <alignment horizontal="center" vertical="center"/>
      <protection locked="0"/>
    </xf>
    <xf numFmtId="0" fontId="17" fillId="0" borderId="0" xfId="5" applyFont="1" applyFill="1" applyBorder="1" applyAlignment="1" applyProtection="1">
      <alignment vertical="center"/>
      <protection locked="0"/>
    </xf>
    <xf numFmtId="4" fontId="17" fillId="0" borderId="0" xfId="5" applyNumberFormat="1" applyFont="1" applyFill="1" applyBorder="1" applyAlignment="1" applyProtection="1">
      <alignment horizontal="center" vertical="center"/>
      <protection locked="0"/>
    </xf>
    <xf numFmtId="0" fontId="5" fillId="0" borderId="0" xfId="5" applyFont="1" applyFill="1" applyBorder="1" applyAlignment="1" applyProtection="1">
      <protection locked="0"/>
    </xf>
    <xf numFmtId="0" fontId="18" fillId="0" borderId="0" xfId="5" applyFont="1" applyAlignment="1" applyProtection="1">
      <alignment horizontal="center" vertical="center"/>
      <protection locked="0"/>
    </xf>
    <xf numFmtId="0" fontId="5" fillId="0" borderId="0" xfId="5" applyFont="1" applyBorder="1" applyProtection="1">
      <protection locked="0"/>
    </xf>
    <xf numFmtId="0" fontId="5" fillId="0" borderId="0" xfId="5" applyFont="1" applyBorder="1" applyAlignment="1" applyProtection="1">
      <alignment vertical="center"/>
      <protection locked="0"/>
    </xf>
    <xf numFmtId="0" fontId="5" fillId="0" borderId="0" xfId="5" applyFont="1" applyBorder="1" applyAlignment="1" applyProtection="1">
      <alignment horizontal="right" vertical="center"/>
      <protection hidden="1"/>
    </xf>
    <xf numFmtId="1" fontId="11" fillId="3" borderId="1" xfId="5" applyNumberFormat="1" applyFont="1" applyFill="1" applyBorder="1" applyAlignment="1" applyProtection="1">
      <alignment horizontal="center" vertical="center"/>
      <protection hidden="1"/>
    </xf>
    <xf numFmtId="0" fontId="19" fillId="4" borderId="0" xfId="6" applyFont="1" applyFill="1" applyAlignment="1" applyProtection="1">
      <alignment horizontal="center" vertical="center"/>
      <protection locked="0"/>
    </xf>
    <xf numFmtId="3" fontId="7" fillId="2" borderId="0" xfId="5" applyNumberFormat="1" applyFont="1" applyFill="1" applyAlignment="1" applyProtection="1">
      <alignment horizontal="left" vertical="center"/>
      <protection locked="0"/>
    </xf>
    <xf numFmtId="0" fontId="14" fillId="0" borderId="0" xfId="5" applyFont="1" applyProtection="1">
      <protection locked="0"/>
    </xf>
    <xf numFmtId="4" fontId="7" fillId="2" borderId="0" xfId="5" applyNumberFormat="1" applyFont="1" applyFill="1" applyAlignment="1" applyProtection="1">
      <alignment horizontal="left" vertical="center"/>
      <protection locked="0"/>
    </xf>
    <xf numFmtId="0" fontId="11" fillId="0" borderId="5" xfId="5" applyFont="1" applyBorder="1" applyAlignment="1" applyProtection="1">
      <alignment vertical="center"/>
      <protection locked="0"/>
    </xf>
    <xf numFmtId="0" fontId="11" fillId="0" borderId="0" xfId="5" applyFont="1" applyBorder="1" applyAlignment="1" applyProtection="1">
      <alignment horizontal="right" vertical="center"/>
      <protection hidden="1"/>
    </xf>
    <xf numFmtId="1" fontId="11" fillId="3" borderId="6" xfId="5" applyNumberFormat="1" applyFont="1" applyFill="1" applyBorder="1" applyAlignment="1" applyProtection="1">
      <alignment horizontal="center" vertical="center"/>
      <protection hidden="1"/>
    </xf>
    <xf numFmtId="0" fontId="5" fillId="0" borderId="0" xfId="5" applyFont="1" applyBorder="1" applyAlignment="1" applyProtection="1">
      <alignment horizontal="center" vertical="center"/>
      <protection locked="0"/>
    </xf>
    <xf numFmtId="0" fontId="17" fillId="3" borderId="1" xfId="5" applyFont="1" applyFill="1" applyBorder="1" applyAlignment="1" applyProtection="1">
      <alignment horizontal="center" vertical="center"/>
      <protection hidden="1"/>
    </xf>
    <xf numFmtId="0" fontId="17" fillId="3" borderId="1" xfId="5" applyFont="1" applyFill="1" applyBorder="1" applyAlignment="1" applyProtection="1">
      <alignment horizontal="center" vertical="center" wrapText="1"/>
      <protection hidden="1"/>
    </xf>
    <xf numFmtId="2" fontId="17" fillId="3" borderId="1" xfId="5" applyNumberFormat="1" applyFont="1" applyFill="1" applyBorder="1" applyAlignment="1" applyProtection="1">
      <alignment horizontal="center" vertical="center" wrapText="1"/>
      <protection hidden="1"/>
    </xf>
    <xf numFmtId="0" fontId="19" fillId="0" borderId="0" xfId="6" applyFont="1" applyFill="1" applyAlignment="1" applyProtection="1">
      <alignment horizontal="center" vertical="center"/>
      <protection locked="0"/>
    </xf>
    <xf numFmtId="0" fontId="6" fillId="0" borderId="0" xfId="5" applyFont="1" applyAlignment="1" applyProtection="1">
      <alignment horizontal="center" vertical="center"/>
      <protection locked="0"/>
    </xf>
    <xf numFmtId="0" fontId="7" fillId="2" borderId="0" xfId="5" applyNumberFormat="1" applyFont="1" applyFill="1" applyBorder="1" applyAlignment="1" applyProtection="1">
      <alignment horizontal="right" vertical="center" wrapText="1"/>
      <protection locked="0"/>
    </xf>
    <xf numFmtId="0" fontId="7" fillId="2" borderId="0" xfId="5" applyFont="1" applyFill="1" applyAlignment="1" applyProtection="1">
      <alignment horizontal="center" vertical="center"/>
      <protection locked="0"/>
    </xf>
    <xf numFmtId="0" fontId="17" fillId="3" borderId="1" xfId="5" applyFont="1" applyFill="1" applyBorder="1" applyAlignment="1" applyProtection="1">
      <alignment vertical="center"/>
      <protection hidden="1"/>
    </xf>
    <xf numFmtId="2" fontId="17" fillId="3" borderId="1" xfId="5" applyNumberFormat="1" applyFont="1" applyFill="1" applyBorder="1" applyAlignment="1" applyProtection="1">
      <alignment horizontal="center" vertical="center"/>
      <protection hidden="1"/>
    </xf>
    <xf numFmtId="2" fontId="7" fillId="2" borderId="0" xfId="5" applyNumberFormat="1" applyFont="1" applyFill="1" applyAlignment="1" applyProtection="1">
      <alignment horizontal="left" vertical="center"/>
      <protection locked="0"/>
    </xf>
    <xf numFmtId="0" fontId="5" fillId="3" borderId="1" xfId="5" applyFont="1" applyFill="1" applyBorder="1" applyAlignment="1" applyProtection="1">
      <alignment horizontal="center" vertical="center"/>
      <protection hidden="1"/>
    </xf>
    <xf numFmtId="0" fontId="15" fillId="3" borderId="1" xfId="5" applyFont="1" applyFill="1" applyBorder="1" applyAlignment="1" applyProtection="1">
      <protection hidden="1"/>
    </xf>
    <xf numFmtId="0" fontId="15" fillId="0" borderId="1" xfId="5" applyFont="1" applyFill="1" applyBorder="1" applyAlignment="1" applyProtection="1">
      <alignment horizontal="center" vertical="center"/>
      <protection locked="0"/>
    </xf>
    <xf numFmtId="2" fontId="15" fillId="3" borderId="1" xfId="5" applyNumberFormat="1" applyFont="1" applyFill="1" applyBorder="1" applyAlignment="1" applyProtection="1">
      <alignment horizontal="center" vertical="center"/>
      <protection hidden="1"/>
    </xf>
    <xf numFmtId="0" fontId="9" fillId="0" borderId="0" xfId="5" applyFont="1" applyFill="1" applyAlignment="1" applyProtection="1">
      <alignment horizontal="center" vertical="center"/>
      <protection locked="0"/>
    </xf>
    <xf numFmtId="0" fontId="17" fillId="3" borderId="2" xfId="5" applyFont="1" applyFill="1" applyBorder="1" applyAlignment="1" applyProtection="1">
      <alignment horizontal="center" vertical="center"/>
      <protection hidden="1"/>
    </xf>
    <xf numFmtId="0" fontId="5" fillId="3" borderId="1" xfId="5" applyFont="1" applyFill="1" applyBorder="1" applyProtection="1">
      <protection hidden="1"/>
    </xf>
    <xf numFmtId="0" fontId="5" fillId="3" borderId="1" xfId="5" applyFont="1" applyFill="1" applyBorder="1" applyAlignment="1" applyProtection="1">
      <protection hidden="1"/>
    </xf>
    <xf numFmtId="2" fontId="5" fillId="3" borderId="1" xfId="5" applyNumberFormat="1" applyFont="1" applyFill="1" applyBorder="1" applyAlignment="1" applyProtection="1">
      <alignment horizontal="center" vertical="center"/>
      <protection hidden="1"/>
    </xf>
    <xf numFmtId="0" fontId="6" fillId="0" borderId="0" xfId="5" applyFont="1" applyBorder="1" applyProtection="1">
      <protection locked="0"/>
    </xf>
    <xf numFmtId="2" fontId="6" fillId="0" borderId="0" xfId="5" applyNumberFormat="1" applyFont="1" applyFill="1" applyBorder="1" applyAlignment="1" applyProtection="1">
      <alignment horizontal="center" vertical="center"/>
      <protection locked="0"/>
    </xf>
    <xf numFmtId="0" fontId="17" fillId="3" borderId="2" xfId="5" applyFont="1" applyFill="1" applyBorder="1" applyAlignment="1" applyProtection="1">
      <alignment horizontal="left" vertical="center"/>
      <protection hidden="1"/>
    </xf>
    <xf numFmtId="0" fontId="16" fillId="3" borderId="2" xfId="5" applyFont="1" applyFill="1" applyBorder="1" applyAlignment="1" applyProtection="1">
      <alignment horizontal="center" vertical="center"/>
      <protection hidden="1"/>
    </xf>
    <xf numFmtId="0" fontId="16" fillId="3" borderId="1" xfId="5" applyFont="1" applyFill="1" applyBorder="1" applyAlignment="1" applyProtection="1">
      <alignment vertical="center"/>
      <protection hidden="1"/>
    </xf>
    <xf numFmtId="2" fontId="16" fillId="3" borderId="1" xfId="5" applyNumberFormat="1" applyFont="1" applyFill="1" applyBorder="1" applyAlignment="1" applyProtection="1">
      <alignment horizontal="center" vertical="center"/>
      <protection hidden="1"/>
    </xf>
    <xf numFmtId="0" fontId="20" fillId="3" borderId="2" xfId="5" applyFont="1" applyFill="1" applyBorder="1" applyAlignment="1" applyProtection="1">
      <alignment horizontal="center" vertical="center"/>
      <protection hidden="1"/>
    </xf>
    <xf numFmtId="0" fontId="20" fillId="3" borderId="2" xfId="5" applyFont="1" applyFill="1" applyBorder="1" applyAlignment="1" applyProtection="1">
      <alignment horizontal="left" vertical="center"/>
      <protection hidden="1"/>
    </xf>
    <xf numFmtId="0" fontId="21" fillId="0" borderId="0" xfId="5" applyFont="1"/>
    <xf numFmtId="0" fontId="21" fillId="0" borderId="0" xfId="5" applyFont="1" applyAlignment="1">
      <alignment horizontal="justify" vertical="justify"/>
    </xf>
    <xf numFmtId="0" fontId="12" fillId="0" borderId="0" xfId="6" applyAlignment="1">
      <alignment horizontal="center" vertical="center"/>
    </xf>
    <xf numFmtId="0" fontId="12" fillId="0" borderId="0" xfId="6" applyAlignment="1">
      <alignment horizontal="center" vertical="center" wrapText="1"/>
    </xf>
    <xf numFmtId="0" fontId="21" fillId="0" borderId="0" xfId="5" applyFont="1" applyAlignment="1">
      <alignment wrapText="1"/>
    </xf>
    <xf numFmtId="0" fontId="21" fillId="0" borderId="0" xfId="5" applyFont="1" applyAlignment="1">
      <alignment horizontal="justify" vertical="justify" wrapText="1"/>
    </xf>
    <xf numFmtId="0" fontId="1" fillId="0" borderId="0" xfId="0" applyFont="1"/>
    <xf numFmtId="0" fontId="0" fillId="0" borderId="0" xfId="0" applyFont="1" applyFill="1" applyBorder="1"/>
    <xf numFmtId="0" fontId="1" fillId="0" borderId="1" xfId="1" applyFont="1" applyBorder="1"/>
    <xf numFmtId="0" fontId="0" fillId="0" borderId="0" xfId="0" applyFont="1"/>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1" xfId="1" applyFont="1" applyBorder="1" applyAlignment="1">
      <alignment horizontal="left"/>
    </xf>
    <xf numFmtId="0" fontId="2" fillId="0" borderId="2" xfId="1" applyBorder="1" applyAlignment="1">
      <alignment horizontal="right"/>
    </xf>
    <xf numFmtId="0" fontId="2" fillId="0" borderId="3" xfId="1" applyBorder="1" applyAlignment="1">
      <alignment horizontal="right"/>
    </xf>
    <xf numFmtId="0" fontId="2" fillId="0" borderId="4" xfId="1" applyBorder="1" applyAlignment="1">
      <alignment horizontal="right"/>
    </xf>
    <xf numFmtId="0" fontId="5" fillId="3" borderId="1" xfId="5" applyFont="1" applyFill="1" applyBorder="1" applyAlignment="1" applyProtection="1">
      <alignment horizontal="right" vertical="center"/>
      <protection hidden="1"/>
    </xf>
    <xf numFmtId="0" fontId="5" fillId="0" borderId="1" xfId="5" applyFont="1" applyFill="1" applyBorder="1" applyAlignment="1" applyProtection="1">
      <alignment horizontal="center" vertical="center"/>
      <protection locked="0"/>
    </xf>
    <xf numFmtId="0" fontId="5" fillId="0" borderId="0" xfId="5" applyFont="1" applyAlignment="1" applyProtection="1">
      <alignment horizontal="right" vertical="center" wrapText="1"/>
      <protection locked="0"/>
    </xf>
    <xf numFmtId="0" fontId="10" fillId="0" borderId="0" xfId="5" applyFont="1" applyAlignment="1" applyProtection="1">
      <alignment horizontal="center" vertical="center"/>
      <protection locked="0"/>
    </xf>
    <xf numFmtId="0" fontId="5" fillId="3" borderId="2" xfId="5" applyFont="1" applyFill="1" applyBorder="1" applyAlignment="1" applyProtection="1">
      <alignment horizontal="right" vertical="center"/>
      <protection hidden="1"/>
    </xf>
    <xf numFmtId="0" fontId="5" fillId="3" borderId="3" xfId="5" applyFont="1" applyFill="1" applyBorder="1" applyAlignment="1" applyProtection="1">
      <alignment horizontal="right" vertical="center"/>
      <protection hidden="1"/>
    </xf>
    <xf numFmtId="0" fontId="5" fillId="0" borderId="2" xfId="5" applyFont="1" applyFill="1" applyBorder="1" applyAlignment="1" applyProtection="1">
      <alignment horizontal="center" vertical="center"/>
      <protection locked="0"/>
    </xf>
    <xf numFmtId="0" fontId="5" fillId="0" borderId="3" xfId="5" applyFont="1" applyFill="1" applyBorder="1" applyAlignment="1" applyProtection="1">
      <alignment horizontal="center" vertical="center"/>
      <protection locked="0"/>
    </xf>
    <xf numFmtId="0" fontId="5" fillId="0" borderId="4" xfId="5" applyFont="1" applyFill="1" applyBorder="1" applyAlignment="1" applyProtection="1">
      <alignment horizontal="center" vertical="center"/>
      <protection locked="0"/>
    </xf>
    <xf numFmtId="3" fontId="5" fillId="0" borderId="1" xfId="5" applyNumberFormat="1" applyFont="1" applyFill="1" applyBorder="1" applyAlignment="1" applyProtection="1">
      <alignment horizontal="center" vertical="center"/>
      <protection locked="0"/>
    </xf>
    <xf numFmtId="0" fontId="12" fillId="0" borderId="2" xfId="6" applyFill="1" applyBorder="1" applyAlignment="1" applyProtection="1">
      <alignment horizontal="center" vertical="center"/>
      <protection locked="0"/>
    </xf>
    <xf numFmtId="14" fontId="5" fillId="0" borderId="1" xfId="5" applyNumberFormat="1" applyFont="1" applyFill="1" applyBorder="1" applyAlignment="1" applyProtection="1">
      <alignment horizontal="center" vertical="center"/>
      <protection locked="0"/>
    </xf>
    <xf numFmtId="0" fontId="11" fillId="0" borderId="0" xfId="5" applyFont="1" applyBorder="1" applyAlignment="1" applyProtection="1">
      <alignment horizontal="center" vertical="center"/>
      <protection locked="0"/>
    </xf>
    <xf numFmtId="1" fontId="5" fillId="0" borderId="1" xfId="5" applyNumberFormat="1" applyFont="1" applyFill="1" applyBorder="1" applyAlignment="1" applyProtection="1">
      <alignment horizontal="center" vertical="center"/>
      <protection locked="0"/>
    </xf>
    <xf numFmtId="0" fontId="11" fillId="0" borderId="0" xfId="5" applyFont="1" applyAlignment="1" applyProtection="1">
      <alignment horizontal="center"/>
      <protection locked="0"/>
    </xf>
    <xf numFmtId="0" fontId="17" fillId="3" borderId="1" xfId="5" applyFont="1" applyFill="1" applyBorder="1" applyAlignment="1" applyProtection="1">
      <alignment horizontal="center" vertical="center"/>
      <protection hidden="1"/>
    </xf>
    <xf numFmtId="0" fontId="14" fillId="0" borderId="0" xfId="5" applyFont="1" applyFill="1" applyAlignment="1" applyProtection="1">
      <alignment horizontal="center"/>
      <protection locked="0"/>
    </xf>
    <xf numFmtId="0" fontId="21" fillId="0" borderId="0" xfId="5" applyFont="1" applyAlignment="1">
      <alignment horizontal="justify" vertical="justify" wrapText="1"/>
    </xf>
    <xf numFmtId="0" fontId="23" fillId="0" borderId="0" xfId="5" applyFont="1" applyAlignment="1">
      <alignment horizontal="justify" vertical="justify" wrapText="1"/>
    </xf>
    <xf numFmtId="0" fontId="21" fillId="0" borderId="0" xfId="5" applyFont="1" applyAlignment="1">
      <alignment horizontal="left" vertical="top"/>
    </xf>
    <xf numFmtId="0" fontId="22" fillId="0" borderId="0" xfId="5" applyFont="1" applyAlignment="1">
      <alignment horizontal="center" vertical="center"/>
    </xf>
    <xf numFmtId="0" fontId="21" fillId="0" borderId="0" xfId="5" applyFont="1" applyAlignment="1">
      <alignment horizontal="center"/>
    </xf>
  </cellXfs>
  <cellStyles count="7">
    <cellStyle name="Hyperlink" xfId="6" builtinId="8"/>
    <cellStyle name="Normal" xfId="0" builtinId="0"/>
    <cellStyle name="Normal 2" xfId="1"/>
    <cellStyle name="Normal 2 2" xfId="2"/>
    <cellStyle name="Normal 2 3" xfId="4"/>
    <cellStyle name="Normal 3" xfId="3"/>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66675</xdr:colOff>
      <xdr:row>0</xdr:row>
      <xdr:rowOff>85725</xdr:rowOff>
    </xdr:from>
    <xdr:to>
      <xdr:col>6</xdr:col>
      <xdr:colOff>1040130</xdr:colOff>
      <xdr:row>3</xdr:row>
      <xdr:rowOff>130850</xdr:rowOff>
    </xdr:to>
    <xdr:sp macro="" textlink="">
      <xdr:nvSpPr>
        <xdr:cNvPr id="2" name="Text Box 2"/>
        <xdr:cNvSpPr txBox="1">
          <a:spLocks noChangeArrowheads="1"/>
        </xdr:cNvSpPr>
      </xdr:nvSpPr>
      <xdr:spPr bwMode="auto">
        <a:xfrm>
          <a:off x="6791325" y="85725"/>
          <a:ext cx="2249805" cy="588050"/>
        </a:xfrm>
        <a:prstGeom prst="rect">
          <a:avLst/>
        </a:prstGeom>
        <a:noFill/>
        <a:ln w="9525">
          <a:noFill/>
          <a:miter lim="800000"/>
          <a:headEnd/>
          <a:tailEnd/>
        </a:ln>
      </xdr:spPr>
      <xdr:txBody>
        <a:bodyPr rot="0" vert="horz" wrap="square" lIns="91440" tIns="45720" rIns="91440" bIns="45720" anchor="t" anchorCtr="0">
          <a:noAutofit/>
        </a:bodyPr>
        <a:lstStyle/>
        <a:p>
          <a:pPr marL="0" marR="0" indent="0" algn="r" defTabSz="914400" eaLnBrk="1" fontAlgn="auto" latinLnBrk="0" hangingPunct="1">
            <a:lnSpc>
              <a:spcPts val="400"/>
            </a:lnSpc>
            <a:spcBef>
              <a:spcPts val="600"/>
            </a:spcBef>
            <a:spcAft>
              <a:spcPts val="0"/>
            </a:spcAft>
            <a:buClrTx/>
            <a:buSzTx/>
            <a:buFontTx/>
            <a:buNone/>
            <a:tabLst/>
            <a:defRPr/>
          </a:pPr>
          <a:r>
            <a:rPr lang="et-EE" sz="900">
              <a:effectLst/>
              <a:latin typeface="Roboto Condensed" panose="02000000000000000000" pitchFamily="2" charset="0"/>
              <a:ea typeface="Calibri" panose="020F0502020204030204" pitchFamily="34" charset="0"/>
              <a:cs typeface="Times New Roman" panose="02020603050405020304" pitchFamily="18" charset="0"/>
            </a:rPr>
            <a:t>Kinnitatud </a:t>
          </a:r>
          <a:r>
            <a:rPr lang="et-EE" sz="900">
              <a:effectLst/>
              <a:latin typeface="Roboto Condensed" panose="02000000000000000000" pitchFamily="2" charset="0"/>
              <a:ea typeface="Roboto Condensed" panose="02000000000000000000" pitchFamily="2" charset="0"/>
              <a:cs typeface="Times New Roman" panose="02020603050405020304" pitchFamily="18" charset="0"/>
            </a:rPr>
            <a:t>Põllumajanduse Registrite ja Informatsiooni Ameti peadirektori   </a:t>
          </a:r>
          <a:r>
            <a:rPr lang="et-EE" sz="900">
              <a:effectLst/>
              <a:latin typeface="Roboto Condensed" panose="02000000000000000000" pitchFamily="2" charset="0"/>
              <a:ea typeface="Roboto Condensed" panose="02000000000000000000" pitchFamily="2" charset="0"/>
              <a:cs typeface="+mn-cs"/>
            </a:rPr>
            <a:t>02.11.2015 käskkirjaga nr 1-12/15/146 </a:t>
          </a:r>
          <a:endParaRPr lang="et-EE" sz="900">
            <a:effectLst/>
            <a:latin typeface="Roboto Condensed" panose="02000000000000000000" pitchFamily="2" charset="0"/>
            <a:ea typeface="Roboto Condensed" panose="02000000000000000000" pitchFamily="2" charset="0"/>
          </a:endParaRPr>
        </a:p>
        <a:p>
          <a:pPr algn="r">
            <a:lnSpc>
              <a:spcPts val="2800"/>
            </a:lnSpc>
            <a:spcBef>
              <a:spcPts val="600"/>
            </a:spcBef>
            <a:spcAft>
              <a:spcPts val="0"/>
            </a:spcAft>
          </a:pPr>
          <a:endParaRPr lang="et-EE" sz="1200">
            <a:effectLst/>
            <a:latin typeface="Roboto Condensed" panose="02000000000000000000" pitchFamily="2"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0</xdr:colOff>
      <xdr:row>0</xdr:row>
      <xdr:rowOff>0</xdr:rowOff>
    </xdr:from>
    <xdr:to>
      <xdr:col>2</xdr:col>
      <xdr:colOff>2343150</xdr:colOff>
      <xdr:row>4</xdr:row>
      <xdr:rowOff>9525</xdr:rowOff>
    </xdr:to>
    <xdr:pic>
      <xdr:nvPicPr>
        <xdr:cNvPr id="3" name="Picture 1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0"/>
          <a:ext cx="26384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E16" sqref="E16"/>
    </sheetView>
  </sheetViews>
  <sheetFormatPr defaultRowHeight="15"/>
  <cols>
    <col min="1" max="1" width="71.140625" bestFit="1" customWidth="1"/>
    <col min="2" max="2" width="10.42578125" bestFit="1" customWidth="1"/>
    <col min="4" max="4" width="10.5703125" bestFit="1" customWidth="1"/>
  </cols>
  <sheetData>
    <row r="1" spans="1:5">
      <c r="A1" s="101" t="s">
        <v>165</v>
      </c>
      <c r="B1" s="102"/>
      <c r="C1" s="102"/>
      <c r="D1" s="102"/>
      <c r="E1" s="103"/>
    </row>
    <row r="2" spans="1:5">
      <c r="A2" s="1" t="s">
        <v>0</v>
      </c>
      <c r="B2" s="1" t="s">
        <v>4</v>
      </c>
      <c r="C2" s="1">
        <v>1</v>
      </c>
      <c r="D2" s="1">
        <f>'VENT materjalid'!F60</f>
        <v>0</v>
      </c>
      <c r="E2" s="1">
        <f>D2</f>
        <v>0</v>
      </c>
    </row>
    <row r="3" spans="1:5">
      <c r="A3" s="1" t="s">
        <v>1</v>
      </c>
      <c r="B3" s="1" t="s">
        <v>164</v>
      </c>
      <c r="C3" s="1"/>
      <c r="D3" s="1"/>
      <c r="E3" s="1"/>
    </row>
    <row r="4" spans="1:5">
      <c r="A4" s="101" t="s">
        <v>571</v>
      </c>
      <c r="B4" s="102"/>
      <c r="C4" s="102"/>
      <c r="D4" s="102"/>
      <c r="E4" s="103"/>
    </row>
    <row r="5" spans="1:5">
      <c r="A5" s="1" t="s">
        <v>0</v>
      </c>
      <c r="B5" s="1" t="s">
        <v>4</v>
      </c>
      <c r="C5" s="1">
        <v>1</v>
      </c>
      <c r="D5" s="1" t="e">
        <f>'Vesi-Küte'!G29</f>
        <v>#VALUE!</v>
      </c>
      <c r="E5" s="1" t="e">
        <f>D5</f>
        <v>#VALUE!</v>
      </c>
    </row>
    <row r="6" spans="1:5">
      <c r="A6" s="1" t="s">
        <v>1</v>
      </c>
      <c r="B6" s="1" t="s">
        <v>164</v>
      </c>
      <c r="C6" s="1"/>
      <c r="D6" s="1"/>
      <c r="E6" s="1"/>
    </row>
    <row r="7" spans="1:5">
      <c r="A7" s="101" t="s">
        <v>536</v>
      </c>
      <c r="B7" s="102"/>
      <c r="C7" s="102"/>
      <c r="D7" s="102"/>
      <c r="E7" s="103"/>
    </row>
    <row r="8" spans="1:5">
      <c r="A8" s="1" t="s">
        <v>0</v>
      </c>
      <c r="B8" s="1" t="s">
        <v>4</v>
      </c>
      <c r="C8" s="1">
        <v>1</v>
      </c>
      <c r="D8" s="1">
        <f>'Vesi-Küte'!G55</f>
        <v>0</v>
      </c>
      <c r="E8" s="1">
        <f>D8</f>
        <v>0</v>
      </c>
    </row>
    <row r="9" spans="1:5">
      <c r="A9" s="1" t="s">
        <v>1</v>
      </c>
      <c r="B9" s="1" t="s">
        <v>164</v>
      </c>
      <c r="C9" s="1"/>
      <c r="D9" s="1"/>
      <c r="E9" s="1"/>
    </row>
    <row r="11" spans="1:5">
      <c r="A11" s="97" t="s">
        <v>489</v>
      </c>
    </row>
    <row r="12" spans="1:5">
      <c r="A12" s="100" t="s">
        <v>576</v>
      </c>
      <c r="B12" t="s">
        <v>4</v>
      </c>
      <c r="C12">
        <v>1</v>
      </c>
      <c r="D12" t="e">
        <f>E12/C12</f>
        <v>#VALUE!</v>
      </c>
      <c r="E12" t="e">
        <f>E5+E6</f>
        <v>#VALUE!</v>
      </c>
    </row>
    <row r="13" spans="1:5">
      <c r="A13" t="s">
        <v>572</v>
      </c>
      <c r="B13" t="s">
        <v>4</v>
      </c>
      <c r="C13">
        <v>1</v>
      </c>
      <c r="D13" t="e">
        <f>E13/C13</f>
        <v>#VALUE!</v>
      </c>
      <c r="E13" t="e">
        <f>'Vesi-Küte'!G31:G41,'Vesi-Küte'!G45:G47</f>
        <v>#VALUE!</v>
      </c>
    </row>
    <row r="14" spans="1:5">
      <c r="A14" t="s">
        <v>573</v>
      </c>
      <c r="B14" t="s">
        <v>4</v>
      </c>
      <c r="C14">
        <v>1</v>
      </c>
      <c r="D14" t="e">
        <f t="shared" ref="D14:D16" si="0">E14/C14</f>
        <v>#VALUE!</v>
      </c>
      <c r="E14" t="e">
        <f>'Vesi-Küte'!G42:G44</f>
        <v>#VALUE!</v>
      </c>
    </row>
    <row r="15" spans="1:5">
      <c r="A15" t="s">
        <v>574</v>
      </c>
      <c r="B15" t="s">
        <v>4</v>
      </c>
      <c r="C15">
        <v>1</v>
      </c>
      <c r="D15">
        <f t="shared" si="0"/>
        <v>0</v>
      </c>
      <c r="E15">
        <f>'Vesi-Küte'!G48+'Vesi-Küte'!G50+'Vesi-Küte'!G51+'Vesi-Küte'!G52+'Vesi-Küte'!G53+Kalkulatsioon!E9</f>
        <v>0</v>
      </c>
    </row>
    <row r="16" spans="1:5">
      <c r="A16" t="s">
        <v>575</v>
      </c>
      <c r="B16" t="s">
        <v>4</v>
      </c>
      <c r="C16">
        <v>1</v>
      </c>
      <c r="D16">
        <f t="shared" si="0"/>
        <v>0</v>
      </c>
      <c r="E16">
        <f>'Vesi-Küte'!G49</f>
        <v>0</v>
      </c>
    </row>
    <row r="17" spans="1:5">
      <c r="A17" s="98" t="s">
        <v>488</v>
      </c>
      <c r="B17" t="s">
        <v>4</v>
      </c>
      <c r="C17">
        <v>1</v>
      </c>
      <c r="D17">
        <f>E17/C17</f>
        <v>0</v>
      </c>
      <c r="E17">
        <f>E2+E3</f>
        <v>0</v>
      </c>
    </row>
  </sheetData>
  <mergeCells count="3">
    <mergeCell ref="A1:E1"/>
    <mergeCell ref="A4:E4"/>
    <mergeCell ref="A7: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abSelected="1" workbookViewId="0">
      <selection activeCell="E3" sqref="E3:E6"/>
    </sheetView>
  </sheetViews>
  <sheetFormatPr defaultRowHeight="15"/>
  <cols>
    <col min="1" max="1" width="9.140625" style="7"/>
    <col min="2" max="2" width="69.5703125" style="7" bestFit="1" customWidth="1"/>
    <col min="3" max="3" width="22.5703125" style="7" bestFit="1" customWidth="1"/>
    <col min="4" max="4" width="10.28515625" style="7" bestFit="1" customWidth="1"/>
    <col min="5" max="7" width="9.140625" style="7"/>
    <col min="8" max="8" width="16.28515625" style="7" bestFit="1" customWidth="1"/>
    <col min="9" max="16384" width="9.140625" style="7"/>
  </cols>
  <sheetData>
    <row r="1" spans="1:8">
      <c r="A1" s="4" t="s">
        <v>491</v>
      </c>
      <c r="B1" s="4" t="s">
        <v>492</v>
      </c>
      <c r="C1" s="4" t="s">
        <v>493</v>
      </c>
      <c r="D1" s="4" t="s">
        <v>494</v>
      </c>
      <c r="E1" s="4" t="s">
        <v>3</v>
      </c>
      <c r="F1" s="4" t="s">
        <v>10</v>
      </c>
      <c r="G1" s="4" t="s">
        <v>490</v>
      </c>
      <c r="H1" s="4"/>
    </row>
    <row r="2" spans="1:8">
      <c r="A2" s="104" t="s">
        <v>495</v>
      </c>
      <c r="B2" s="104"/>
      <c r="C2" s="104"/>
      <c r="D2" s="104"/>
      <c r="E2" s="104"/>
      <c r="F2" s="104"/>
      <c r="G2" s="104"/>
      <c r="H2" s="104"/>
    </row>
    <row r="3" spans="1:8">
      <c r="A3" s="4"/>
      <c r="B3" s="4" t="s">
        <v>496</v>
      </c>
      <c r="C3" s="4" t="s">
        <v>497</v>
      </c>
      <c r="D3" s="4" t="s">
        <v>498</v>
      </c>
      <c r="E3" s="4">
        <v>14</v>
      </c>
      <c r="F3" s="4"/>
      <c r="G3" s="4">
        <f>E3*F3</f>
        <v>0</v>
      </c>
      <c r="H3" s="4"/>
    </row>
    <row r="4" spans="1:8">
      <c r="A4" s="4"/>
      <c r="B4" s="4" t="s">
        <v>496</v>
      </c>
      <c r="C4" s="4" t="s">
        <v>499</v>
      </c>
      <c r="D4" s="4" t="s">
        <v>498</v>
      </c>
      <c r="E4" s="4">
        <v>66</v>
      </c>
      <c r="F4" s="4"/>
      <c r="G4" s="4">
        <f t="shared" ref="G4:G28" si="0">E4*F4</f>
        <v>0</v>
      </c>
      <c r="H4" s="4"/>
    </row>
    <row r="5" spans="1:8">
      <c r="A5" s="4"/>
      <c r="B5" s="4" t="s">
        <v>496</v>
      </c>
      <c r="C5" s="4" t="s">
        <v>500</v>
      </c>
      <c r="D5" s="4" t="s">
        <v>498</v>
      </c>
      <c r="E5" s="4">
        <v>28</v>
      </c>
      <c r="F5" s="4"/>
      <c r="G5" s="4">
        <f t="shared" si="0"/>
        <v>0</v>
      </c>
      <c r="H5" s="4"/>
    </row>
    <row r="6" spans="1:8">
      <c r="A6" s="4"/>
      <c r="B6" s="4" t="s">
        <v>496</v>
      </c>
      <c r="C6" s="4" t="s">
        <v>501</v>
      </c>
      <c r="D6" s="4" t="s">
        <v>498</v>
      </c>
      <c r="E6" s="4">
        <v>10</v>
      </c>
      <c r="F6" s="4"/>
      <c r="G6" s="4">
        <f t="shared" si="0"/>
        <v>0</v>
      </c>
      <c r="H6" s="4"/>
    </row>
    <row r="7" spans="1:8">
      <c r="A7" s="4"/>
      <c r="B7" s="4" t="s">
        <v>502</v>
      </c>
      <c r="C7" s="4" t="s">
        <v>503</v>
      </c>
      <c r="D7" s="4" t="s">
        <v>6</v>
      </c>
      <c r="E7" s="4" t="s">
        <v>504</v>
      </c>
      <c r="F7" s="4"/>
      <c r="G7" s="4" t="e">
        <f t="shared" si="0"/>
        <v>#VALUE!</v>
      </c>
      <c r="H7" s="4"/>
    </row>
    <row r="8" spans="1:8">
      <c r="A8" s="4"/>
      <c r="B8" s="4" t="s">
        <v>505</v>
      </c>
      <c r="C8" s="4" t="s">
        <v>506</v>
      </c>
      <c r="D8" s="4" t="s">
        <v>6</v>
      </c>
      <c r="E8" s="4">
        <v>6</v>
      </c>
      <c r="F8" s="4"/>
      <c r="G8" s="4">
        <f t="shared" si="0"/>
        <v>0</v>
      </c>
      <c r="H8" s="4" t="s">
        <v>507</v>
      </c>
    </row>
    <row r="9" spans="1:8">
      <c r="A9" s="4"/>
      <c r="B9" s="4" t="s">
        <v>508</v>
      </c>
      <c r="C9" s="4" t="s">
        <v>506</v>
      </c>
      <c r="D9" s="4" t="s">
        <v>6</v>
      </c>
      <c r="E9" s="4">
        <v>5</v>
      </c>
      <c r="F9" s="4"/>
      <c r="G9" s="4">
        <f t="shared" si="0"/>
        <v>0</v>
      </c>
      <c r="H9" s="4" t="s">
        <v>507</v>
      </c>
    </row>
    <row r="10" spans="1:8">
      <c r="A10" s="4"/>
      <c r="B10" s="4" t="s">
        <v>508</v>
      </c>
      <c r="C10" s="4" t="s">
        <v>509</v>
      </c>
      <c r="D10" s="4" t="s">
        <v>6</v>
      </c>
      <c r="E10" s="4">
        <v>4</v>
      </c>
      <c r="F10" s="4"/>
      <c r="G10" s="4">
        <f t="shared" si="0"/>
        <v>0</v>
      </c>
      <c r="H10" s="4" t="s">
        <v>507</v>
      </c>
    </row>
    <row r="11" spans="1:8">
      <c r="A11" s="4"/>
      <c r="B11" s="4" t="s">
        <v>508</v>
      </c>
      <c r="C11" s="4" t="s">
        <v>510</v>
      </c>
      <c r="D11" s="4" t="s">
        <v>6</v>
      </c>
      <c r="E11" s="4">
        <v>2</v>
      </c>
      <c r="F11" s="4"/>
      <c r="G11" s="4">
        <f t="shared" si="0"/>
        <v>0</v>
      </c>
      <c r="H11" s="4" t="s">
        <v>507</v>
      </c>
    </row>
    <row r="12" spans="1:8">
      <c r="A12" s="4"/>
      <c r="B12" s="4" t="s">
        <v>511</v>
      </c>
      <c r="C12" s="4"/>
      <c r="D12" s="4" t="s">
        <v>6</v>
      </c>
      <c r="E12" s="4">
        <v>8</v>
      </c>
      <c r="F12" s="4"/>
      <c r="G12" s="4">
        <f t="shared" si="0"/>
        <v>0</v>
      </c>
      <c r="H12" s="4"/>
    </row>
    <row r="13" spans="1:8">
      <c r="A13" s="4"/>
      <c r="B13" s="4" t="s">
        <v>512</v>
      </c>
      <c r="C13" s="4" t="s">
        <v>513</v>
      </c>
      <c r="D13" s="4" t="s">
        <v>514</v>
      </c>
      <c r="E13" s="4">
        <v>1</v>
      </c>
      <c r="F13" s="4"/>
      <c r="G13" s="4">
        <f t="shared" si="0"/>
        <v>0</v>
      </c>
      <c r="H13" s="4"/>
    </row>
    <row r="14" spans="1:8">
      <c r="A14" s="4"/>
      <c r="B14" s="4" t="s">
        <v>515</v>
      </c>
      <c r="C14" s="4" t="s">
        <v>516</v>
      </c>
      <c r="D14" s="4" t="s">
        <v>6</v>
      </c>
      <c r="E14" s="4">
        <v>1</v>
      </c>
      <c r="F14" s="4"/>
      <c r="G14" s="4">
        <f t="shared" si="0"/>
        <v>0</v>
      </c>
      <c r="H14" s="4"/>
    </row>
    <row r="15" spans="1:8">
      <c r="A15" s="4"/>
      <c r="B15" s="4" t="s">
        <v>517</v>
      </c>
      <c r="C15" s="4" t="s">
        <v>506</v>
      </c>
      <c r="D15" s="4" t="s">
        <v>6</v>
      </c>
      <c r="E15" s="4">
        <v>2</v>
      </c>
      <c r="F15" s="4"/>
      <c r="G15" s="4">
        <f t="shared" si="0"/>
        <v>0</v>
      </c>
      <c r="H15" s="4"/>
    </row>
    <row r="16" spans="1:8">
      <c r="A16" s="4"/>
      <c r="B16" s="4" t="s">
        <v>518</v>
      </c>
      <c r="C16" s="4"/>
      <c r="D16" s="4" t="s">
        <v>6</v>
      </c>
      <c r="E16" s="4">
        <v>3</v>
      </c>
      <c r="F16" s="4"/>
      <c r="G16" s="4">
        <f t="shared" si="0"/>
        <v>0</v>
      </c>
      <c r="H16" s="4"/>
    </row>
    <row r="17" spans="1:8">
      <c r="A17" s="4"/>
      <c r="B17" s="4" t="s">
        <v>519</v>
      </c>
      <c r="C17" s="4"/>
      <c r="D17" s="4" t="s">
        <v>6</v>
      </c>
      <c r="E17" s="4">
        <v>2</v>
      </c>
      <c r="F17" s="4"/>
      <c r="G17" s="4">
        <f t="shared" si="0"/>
        <v>0</v>
      </c>
      <c r="H17" s="4" t="s">
        <v>520</v>
      </c>
    </row>
    <row r="18" spans="1:8">
      <c r="A18" s="4"/>
      <c r="B18" s="4" t="s">
        <v>521</v>
      </c>
      <c r="C18" s="4"/>
      <c r="D18" s="4" t="s">
        <v>6</v>
      </c>
      <c r="E18" s="4">
        <v>1</v>
      </c>
      <c r="F18" s="4"/>
      <c r="G18" s="4">
        <f t="shared" si="0"/>
        <v>0</v>
      </c>
      <c r="H18" s="4" t="s">
        <v>520</v>
      </c>
    </row>
    <row r="19" spans="1:8">
      <c r="A19" s="4"/>
      <c r="B19" s="4" t="s">
        <v>522</v>
      </c>
      <c r="C19" s="4"/>
      <c r="D19" s="4" t="s">
        <v>514</v>
      </c>
      <c r="E19" s="4">
        <v>3</v>
      </c>
      <c r="F19" s="4"/>
      <c r="G19" s="4">
        <f t="shared" si="0"/>
        <v>0</v>
      </c>
      <c r="H19" s="4" t="s">
        <v>520</v>
      </c>
    </row>
    <row r="20" spans="1:8">
      <c r="A20" s="4"/>
      <c r="B20" s="4" t="s">
        <v>523</v>
      </c>
      <c r="C20" s="4"/>
      <c r="D20" s="4" t="s">
        <v>6</v>
      </c>
      <c r="E20" s="4">
        <v>1</v>
      </c>
      <c r="F20" s="4"/>
      <c r="G20" s="4">
        <f t="shared" si="0"/>
        <v>0</v>
      </c>
      <c r="H20" s="4" t="s">
        <v>520</v>
      </c>
    </row>
    <row r="21" spans="1:8">
      <c r="A21" s="4"/>
      <c r="B21" s="4" t="s">
        <v>524</v>
      </c>
      <c r="C21" s="4"/>
      <c r="D21" s="4" t="s">
        <v>6</v>
      </c>
      <c r="E21" s="4">
        <v>2</v>
      </c>
      <c r="F21" s="4"/>
      <c r="G21" s="4">
        <f t="shared" si="0"/>
        <v>0</v>
      </c>
      <c r="H21" s="4"/>
    </row>
    <row r="22" spans="1:8">
      <c r="A22" s="4"/>
      <c r="B22" s="4" t="s">
        <v>525</v>
      </c>
      <c r="C22" s="4"/>
      <c r="D22" s="4" t="s">
        <v>6</v>
      </c>
      <c r="E22" s="4">
        <v>1</v>
      </c>
      <c r="F22" s="4"/>
      <c r="G22" s="4">
        <f t="shared" si="0"/>
        <v>0</v>
      </c>
      <c r="H22" s="4"/>
    </row>
    <row r="23" spans="1:8">
      <c r="A23" s="4"/>
      <c r="B23" s="4" t="s">
        <v>526</v>
      </c>
      <c r="C23" s="4" t="s">
        <v>527</v>
      </c>
      <c r="D23" s="4" t="s">
        <v>6</v>
      </c>
      <c r="E23" s="4">
        <v>1</v>
      </c>
      <c r="F23" s="4"/>
      <c r="G23" s="4">
        <f t="shared" si="0"/>
        <v>0</v>
      </c>
      <c r="H23" s="4"/>
    </row>
    <row r="24" spans="1:8">
      <c r="A24" s="4"/>
      <c r="B24" s="4" t="s">
        <v>526</v>
      </c>
      <c r="C24" s="4" t="s">
        <v>528</v>
      </c>
      <c r="D24" s="4" t="s">
        <v>6</v>
      </c>
      <c r="E24" s="4">
        <v>1</v>
      </c>
      <c r="F24" s="4"/>
      <c r="G24" s="4">
        <f t="shared" si="0"/>
        <v>0</v>
      </c>
      <c r="H24" s="4"/>
    </row>
    <row r="25" spans="1:8">
      <c r="A25" s="4"/>
      <c r="B25" s="4" t="s">
        <v>529</v>
      </c>
      <c r="C25" s="4" t="s">
        <v>530</v>
      </c>
      <c r="D25" s="4" t="s">
        <v>6</v>
      </c>
      <c r="E25" s="4">
        <v>1</v>
      </c>
      <c r="F25" s="4"/>
      <c r="G25" s="4">
        <f t="shared" si="0"/>
        <v>0</v>
      </c>
      <c r="H25" s="4"/>
    </row>
    <row r="26" spans="1:8">
      <c r="A26" s="4"/>
      <c r="B26" s="4" t="s">
        <v>531</v>
      </c>
      <c r="C26" s="4" t="s">
        <v>532</v>
      </c>
      <c r="D26" s="4" t="s">
        <v>6</v>
      </c>
      <c r="E26" s="4">
        <v>3</v>
      </c>
      <c r="F26" s="4"/>
      <c r="G26" s="4">
        <f t="shared" si="0"/>
        <v>0</v>
      </c>
      <c r="H26" s="4"/>
    </row>
    <row r="27" spans="1:8">
      <c r="A27" s="4"/>
      <c r="B27" s="4" t="s">
        <v>533</v>
      </c>
      <c r="C27" s="4" t="s">
        <v>534</v>
      </c>
      <c r="D27" s="4" t="s">
        <v>498</v>
      </c>
      <c r="E27" s="4" t="s">
        <v>504</v>
      </c>
      <c r="F27" s="4"/>
      <c r="G27" s="4" t="e">
        <f t="shared" si="0"/>
        <v>#VALUE!</v>
      </c>
      <c r="H27" s="4"/>
    </row>
    <row r="28" spans="1:8">
      <c r="A28" s="4"/>
      <c r="B28" s="4" t="s">
        <v>535</v>
      </c>
      <c r="C28" s="4"/>
      <c r="D28" s="4" t="s">
        <v>6</v>
      </c>
      <c r="E28" s="4">
        <v>1</v>
      </c>
      <c r="F28" s="4"/>
      <c r="G28" s="4">
        <f t="shared" si="0"/>
        <v>0</v>
      </c>
      <c r="H28" s="4"/>
    </row>
    <row r="29" spans="1:8">
      <c r="A29" s="105" t="s">
        <v>490</v>
      </c>
      <c r="B29" s="106"/>
      <c r="C29" s="106"/>
      <c r="D29" s="106"/>
      <c r="E29" s="106"/>
      <c r="F29" s="107"/>
      <c r="G29" s="4" t="e">
        <f>SUM(G3:G28)</f>
        <v>#VALUE!</v>
      </c>
      <c r="H29" s="4"/>
    </row>
    <row r="30" spans="1:8">
      <c r="A30" s="104" t="s">
        <v>536</v>
      </c>
      <c r="B30" s="104"/>
      <c r="C30" s="104"/>
      <c r="D30" s="104"/>
      <c r="E30" s="104"/>
      <c r="F30" s="104"/>
      <c r="G30" s="104"/>
      <c r="H30" s="104"/>
    </row>
    <row r="31" spans="1:8">
      <c r="A31" s="4"/>
      <c r="B31" s="4" t="s">
        <v>537</v>
      </c>
      <c r="C31" s="4" t="s">
        <v>538</v>
      </c>
      <c r="D31" s="4" t="s">
        <v>5</v>
      </c>
      <c r="E31" s="4">
        <v>460</v>
      </c>
      <c r="F31" s="4"/>
      <c r="G31" s="4"/>
      <c r="H31" s="4"/>
    </row>
    <row r="32" spans="1:8">
      <c r="A32" s="4"/>
      <c r="B32" s="4" t="s">
        <v>578</v>
      </c>
      <c r="C32" s="4" t="s">
        <v>539</v>
      </c>
      <c r="D32" s="4" t="s">
        <v>5</v>
      </c>
      <c r="E32" s="4">
        <v>150</v>
      </c>
      <c r="F32" s="4"/>
      <c r="G32" s="4"/>
      <c r="H32" s="4"/>
    </row>
    <row r="33" spans="1:8">
      <c r="A33" s="4"/>
      <c r="B33" s="4" t="s">
        <v>578</v>
      </c>
      <c r="C33" s="4" t="s">
        <v>540</v>
      </c>
      <c r="D33" s="4" t="s">
        <v>5</v>
      </c>
      <c r="E33" s="4">
        <v>1</v>
      </c>
      <c r="F33" s="4"/>
      <c r="G33" s="4"/>
      <c r="H33" s="4"/>
    </row>
    <row r="34" spans="1:8">
      <c r="A34" s="4"/>
      <c r="B34" s="4" t="s">
        <v>578</v>
      </c>
      <c r="C34" s="4" t="s">
        <v>541</v>
      </c>
      <c r="D34" s="4" t="s">
        <v>5</v>
      </c>
      <c r="E34" s="4">
        <v>10</v>
      </c>
      <c r="F34" s="4"/>
      <c r="G34" s="4"/>
      <c r="H34" s="4"/>
    </row>
    <row r="35" spans="1:8">
      <c r="A35" s="4"/>
      <c r="B35" s="4" t="s">
        <v>578</v>
      </c>
      <c r="C35" s="4" t="s">
        <v>542</v>
      </c>
      <c r="D35" s="4" t="s">
        <v>5</v>
      </c>
      <c r="E35" s="4">
        <v>1</v>
      </c>
      <c r="F35" s="4"/>
      <c r="G35" s="4"/>
      <c r="H35" s="4"/>
    </row>
    <row r="36" spans="1:8">
      <c r="A36" s="4"/>
      <c r="B36" s="4" t="s">
        <v>543</v>
      </c>
      <c r="C36" s="4" t="s">
        <v>577</v>
      </c>
      <c r="D36" s="4" t="s">
        <v>4</v>
      </c>
      <c r="E36" s="4">
        <v>1</v>
      </c>
      <c r="F36" s="4"/>
      <c r="G36" s="4"/>
      <c r="H36" s="4"/>
    </row>
    <row r="37" spans="1:8">
      <c r="A37" s="4"/>
      <c r="B37" s="4" t="s">
        <v>544</v>
      </c>
      <c r="C37" s="4" t="s">
        <v>545</v>
      </c>
      <c r="D37" s="4" t="s">
        <v>4</v>
      </c>
      <c r="E37" s="4">
        <v>2</v>
      </c>
      <c r="F37" s="4"/>
      <c r="G37" s="4"/>
      <c r="H37" s="4"/>
    </row>
    <row r="38" spans="1:8">
      <c r="A38" s="4"/>
      <c r="B38" s="4" t="s">
        <v>546</v>
      </c>
      <c r="C38" s="4" t="s">
        <v>547</v>
      </c>
      <c r="D38" s="4" t="s">
        <v>6</v>
      </c>
      <c r="E38" s="4">
        <v>2</v>
      </c>
      <c r="F38" s="4"/>
      <c r="G38" s="4"/>
      <c r="H38" s="4"/>
    </row>
    <row r="39" spans="1:8">
      <c r="A39" s="4"/>
      <c r="B39" s="4" t="s">
        <v>548</v>
      </c>
      <c r="C39" s="4"/>
      <c r="D39" s="4" t="s">
        <v>6</v>
      </c>
      <c r="E39" s="4">
        <v>2</v>
      </c>
      <c r="F39" s="4"/>
      <c r="G39" s="4"/>
      <c r="H39" s="4" t="s">
        <v>549</v>
      </c>
    </row>
    <row r="40" spans="1:8">
      <c r="A40" s="4"/>
      <c r="B40" s="4" t="s">
        <v>550</v>
      </c>
      <c r="C40" s="4" t="s">
        <v>551</v>
      </c>
      <c r="D40" s="4" t="s">
        <v>6</v>
      </c>
      <c r="E40" s="4">
        <v>2</v>
      </c>
      <c r="F40" s="4"/>
      <c r="G40" s="4"/>
      <c r="H40" s="4"/>
    </row>
    <row r="41" spans="1:8">
      <c r="A41" s="4"/>
      <c r="B41" s="4" t="s">
        <v>550</v>
      </c>
      <c r="C41" s="4" t="s">
        <v>516</v>
      </c>
      <c r="D41" s="4" t="s">
        <v>6</v>
      </c>
      <c r="E41" s="4">
        <v>2</v>
      </c>
      <c r="F41" s="4"/>
      <c r="G41" s="4"/>
      <c r="H41" s="4"/>
    </row>
    <row r="42" spans="1:8">
      <c r="A42" s="4"/>
      <c r="B42" s="4" t="s">
        <v>552</v>
      </c>
      <c r="C42" s="4" t="s">
        <v>553</v>
      </c>
      <c r="D42" s="4" t="s">
        <v>6</v>
      </c>
      <c r="E42" s="4">
        <v>2</v>
      </c>
      <c r="F42" s="4"/>
      <c r="G42" s="4"/>
      <c r="H42" s="4"/>
    </row>
    <row r="43" spans="1:8">
      <c r="A43" s="4"/>
      <c r="B43" s="4" t="s">
        <v>554</v>
      </c>
      <c r="C43" s="4" t="s">
        <v>555</v>
      </c>
      <c r="D43" s="4" t="s">
        <v>6</v>
      </c>
      <c r="E43" s="4">
        <v>4</v>
      </c>
      <c r="F43" s="4"/>
      <c r="G43" s="4"/>
      <c r="H43" s="4"/>
    </row>
    <row r="44" spans="1:8">
      <c r="A44" s="4"/>
      <c r="B44" s="4" t="s">
        <v>556</v>
      </c>
      <c r="C44" s="4" t="s">
        <v>557</v>
      </c>
      <c r="D44" s="4" t="s">
        <v>6</v>
      </c>
      <c r="E44" s="4">
        <v>6</v>
      </c>
      <c r="F44" s="4"/>
      <c r="G44" s="4"/>
      <c r="H44" s="4"/>
    </row>
    <row r="45" spans="1:8">
      <c r="A45" s="4"/>
      <c r="B45" s="4" t="s">
        <v>558</v>
      </c>
      <c r="C45" s="4" t="s">
        <v>559</v>
      </c>
      <c r="D45" s="4" t="s">
        <v>5</v>
      </c>
      <c r="E45" s="4" t="s">
        <v>560</v>
      </c>
      <c r="F45" s="4"/>
      <c r="G45" s="4"/>
      <c r="H45" s="4"/>
    </row>
    <row r="46" spans="1:8">
      <c r="A46" s="4"/>
      <c r="B46" s="4" t="s">
        <v>561</v>
      </c>
      <c r="C46" s="4" t="s">
        <v>557</v>
      </c>
      <c r="D46" s="4" t="s">
        <v>6</v>
      </c>
      <c r="E46" s="4" t="s">
        <v>560</v>
      </c>
      <c r="F46" s="4"/>
      <c r="G46" s="4"/>
      <c r="H46" s="4"/>
    </row>
    <row r="47" spans="1:8">
      <c r="A47" s="4"/>
      <c r="B47" s="4" t="s">
        <v>562</v>
      </c>
      <c r="C47" s="4"/>
      <c r="D47" s="4" t="s">
        <v>6</v>
      </c>
      <c r="E47" s="4" t="s">
        <v>560</v>
      </c>
      <c r="F47" s="4"/>
      <c r="G47" s="4"/>
      <c r="H47" s="4"/>
    </row>
    <row r="48" spans="1:8">
      <c r="A48" s="4"/>
      <c r="B48" s="4" t="s">
        <v>563</v>
      </c>
      <c r="C48" s="4" t="s">
        <v>564</v>
      </c>
      <c r="D48" s="4" t="s">
        <v>4</v>
      </c>
      <c r="E48" s="4">
        <v>1</v>
      </c>
      <c r="F48" s="4"/>
      <c r="G48" s="4"/>
      <c r="H48" s="4"/>
    </row>
    <row r="49" spans="1:8">
      <c r="A49" s="4"/>
      <c r="B49" s="4" t="s">
        <v>565</v>
      </c>
      <c r="C49" s="4" t="s">
        <v>566</v>
      </c>
      <c r="D49" s="4" t="s">
        <v>4</v>
      </c>
      <c r="E49" s="4">
        <v>1</v>
      </c>
      <c r="F49" s="4"/>
      <c r="G49" s="4"/>
      <c r="H49" s="4"/>
    </row>
    <row r="50" spans="1:8">
      <c r="A50" s="4"/>
      <c r="B50" s="4" t="s">
        <v>567</v>
      </c>
      <c r="C50" s="4"/>
      <c r="D50" s="4" t="s">
        <v>6</v>
      </c>
      <c r="E50" s="4">
        <v>1</v>
      </c>
      <c r="F50" s="4"/>
      <c r="G50" s="4"/>
      <c r="H50" s="4"/>
    </row>
    <row r="51" spans="1:8">
      <c r="A51" s="4"/>
      <c r="B51" s="4" t="s">
        <v>568</v>
      </c>
      <c r="C51" s="4"/>
      <c r="D51" s="4" t="s">
        <v>6</v>
      </c>
      <c r="E51" s="4">
        <v>1</v>
      </c>
      <c r="F51" s="4"/>
      <c r="G51" s="4"/>
      <c r="H51" s="4"/>
    </row>
    <row r="52" spans="1:8">
      <c r="A52" s="4"/>
      <c r="B52" s="4" t="s">
        <v>569</v>
      </c>
      <c r="C52" s="4"/>
      <c r="D52" s="4" t="s">
        <v>4</v>
      </c>
      <c r="E52" s="4">
        <v>1</v>
      </c>
      <c r="F52" s="4"/>
      <c r="G52" s="4"/>
      <c r="H52" s="4"/>
    </row>
    <row r="53" spans="1:8">
      <c r="A53" s="4"/>
      <c r="B53" s="4" t="s">
        <v>570</v>
      </c>
      <c r="C53" s="4"/>
      <c r="D53" s="4" t="s">
        <v>6</v>
      </c>
      <c r="E53" s="4">
        <v>2</v>
      </c>
      <c r="F53" s="4"/>
      <c r="G53" s="4"/>
      <c r="H53" s="4"/>
    </row>
    <row r="54" spans="1:8">
      <c r="A54" s="4"/>
      <c r="B54" s="4" t="s">
        <v>579</v>
      </c>
      <c r="C54" s="4"/>
      <c r="D54" s="4" t="s">
        <v>6</v>
      </c>
      <c r="E54" s="4">
        <v>9</v>
      </c>
      <c r="F54" s="4"/>
      <c r="G54" s="4"/>
      <c r="H54" s="4"/>
    </row>
    <row r="55" spans="1:8">
      <c r="F55" s="7" t="s">
        <v>490</v>
      </c>
      <c r="G55" s="7">
        <f>SUM(G31:G54)</f>
        <v>0</v>
      </c>
    </row>
  </sheetData>
  <mergeCells count="3">
    <mergeCell ref="A2:H2"/>
    <mergeCell ref="A30:H30"/>
    <mergeCell ref="A29:F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28" workbookViewId="0">
      <selection activeCell="D60" sqref="D60"/>
    </sheetView>
  </sheetViews>
  <sheetFormatPr defaultRowHeight="15"/>
  <cols>
    <col min="1" max="1" width="9.140625" style="2"/>
    <col min="2" max="2" width="32.42578125" style="2" bestFit="1" customWidth="1"/>
    <col min="3" max="3" width="29" style="2" bestFit="1" customWidth="1"/>
    <col min="4" max="16384" width="9.140625" style="2"/>
  </cols>
  <sheetData>
    <row r="1" spans="1:7">
      <c r="A1" s="99" t="s">
        <v>8</v>
      </c>
      <c r="B1" s="4"/>
      <c r="C1" s="4"/>
      <c r="D1" s="4" t="s">
        <v>9</v>
      </c>
      <c r="E1" s="4" t="s">
        <v>10</v>
      </c>
      <c r="F1" s="4"/>
    </row>
    <row r="2" spans="1:7">
      <c r="A2" s="4" t="s">
        <v>11</v>
      </c>
      <c r="B2" s="4" t="s">
        <v>12</v>
      </c>
      <c r="C2" s="4" t="s">
        <v>13</v>
      </c>
      <c r="D2" s="4">
        <v>4</v>
      </c>
      <c r="E2" s="4"/>
      <c r="F2" s="4">
        <f>D2*E2</f>
        <v>0</v>
      </c>
      <c r="G2" s="2" t="s">
        <v>14</v>
      </c>
    </row>
    <row r="3" spans="1:7">
      <c r="A3" s="4" t="s">
        <v>15</v>
      </c>
      <c r="B3" s="4" t="s">
        <v>12</v>
      </c>
      <c r="C3" s="4" t="s">
        <v>16</v>
      </c>
      <c r="D3" s="4">
        <v>6</v>
      </c>
      <c r="E3" s="4"/>
      <c r="F3" s="4">
        <f t="shared" ref="F3:F59" si="0">D3*E3</f>
        <v>0</v>
      </c>
      <c r="G3" s="2" t="s">
        <v>17</v>
      </c>
    </row>
    <row r="4" spans="1:7">
      <c r="A4" s="4" t="s">
        <v>18</v>
      </c>
      <c r="B4" s="4" t="s">
        <v>12</v>
      </c>
      <c r="C4" s="4" t="s">
        <v>19</v>
      </c>
      <c r="D4" s="4">
        <v>2</v>
      </c>
      <c r="E4" s="4"/>
      <c r="F4" s="4">
        <f t="shared" si="0"/>
        <v>0</v>
      </c>
      <c r="G4" s="2" t="s">
        <v>20</v>
      </c>
    </row>
    <row r="5" spans="1:7">
      <c r="A5" s="4" t="s">
        <v>21</v>
      </c>
      <c r="B5" s="4" t="s">
        <v>22</v>
      </c>
      <c r="C5" s="4" t="s">
        <v>23</v>
      </c>
      <c r="D5" s="4">
        <v>2</v>
      </c>
      <c r="E5" s="4"/>
      <c r="F5" s="4">
        <f t="shared" si="0"/>
        <v>0</v>
      </c>
    </row>
    <row r="6" spans="1:7">
      <c r="A6" s="4" t="s">
        <v>24</v>
      </c>
      <c r="B6" s="4" t="s">
        <v>22</v>
      </c>
      <c r="C6" s="4" t="s">
        <v>25</v>
      </c>
      <c r="D6" s="4">
        <v>2</v>
      </c>
      <c r="E6" s="4"/>
      <c r="F6" s="4">
        <f t="shared" si="0"/>
        <v>0</v>
      </c>
    </row>
    <row r="7" spans="1:7">
      <c r="A7" s="4" t="s">
        <v>26</v>
      </c>
      <c r="B7" s="4" t="s">
        <v>22</v>
      </c>
      <c r="C7" s="4" t="s">
        <v>27</v>
      </c>
      <c r="D7" s="4">
        <v>1</v>
      </c>
      <c r="E7" s="4"/>
      <c r="F7" s="4">
        <f t="shared" si="0"/>
        <v>0</v>
      </c>
      <c r="G7" s="2" t="s">
        <v>28</v>
      </c>
    </row>
    <row r="8" spans="1:7">
      <c r="A8" s="4" t="s">
        <v>29</v>
      </c>
      <c r="B8" s="4" t="s">
        <v>30</v>
      </c>
      <c r="C8" s="4" t="s">
        <v>31</v>
      </c>
      <c r="D8" s="4">
        <v>1</v>
      </c>
      <c r="E8" s="4"/>
      <c r="F8" s="4">
        <f t="shared" si="0"/>
        <v>0</v>
      </c>
    </row>
    <row r="9" spans="1:7">
      <c r="A9" s="4" t="s">
        <v>32</v>
      </c>
      <c r="B9" s="4" t="s">
        <v>30</v>
      </c>
      <c r="C9" s="4" t="s">
        <v>33</v>
      </c>
      <c r="D9" s="4">
        <v>1</v>
      </c>
      <c r="E9" s="4"/>
      <c r="F9" s="4">
        <f t="shared" si="0"/>
        <v>0</v>
      </c>
    </row>
    <row r="10" spans="1:7">
      <c r="A10" s="4" t="s">
        <v>34</v>
      </c>
      <c r="B10" s="4" t="s">
        <v>30</v>
      </c>
      <c r="C10" s="4" t="s">
        <v>35</v>
      </c>
      <c r="D10" s="4">
        <v>3</v>
      </c>
      <c r="E10" s="4"/>
      <c r="F10" s="4">
        <f t="shared" si="0"/>
        <v>0</v>
      </c>
      <c r="G10" s="2" t="s">
        <v>36</v>
      </c>
    </row>
    <row r="11" spans="1:7">
      <c r="A11" s="4" t="s">
        <v>37</v>
      </c>
      <c r="B11" s="4" t="s">
        <v>30</v>
      </c>
      <c r="C11" s="4" t="s">
        <v>38</v>
      </c>
      <c r="D11" s="4">
        <v>1</v>
      </c>
      <c r="E11" s="4"/>
      <c r="F11" s="4">
        <f t="shared" si="0"/>
        <v>0</v>
      </c>
    </row>
    <row r="12" spans="1:7">
      <c r="A12" s="4" t="s">
        <v>39</v>
      </c>
      <c r="B12" s="4" t="s">
        <v>40</v>
      </c>
      <c r="C12" s="4" t="s">
        <v>41</v>
      </c>
      <c r="D12" s="4">
        <v>8</v>
      </c>
      <c r="E12" s="4"/>
      <c r="F12" s="4">
        <f t="shared" si="0"/>
        <v>0</v>
      </c>
    </row>
    <row r="13" spans="1:7">
      <c r="A13" s="4" t="s">
        <v>42</v>
      </c>
      <c r="B13" s="4" t="s">
        <v>40</v>
      </c>
      <c r="C13" s="4" t="s">
        <v>43</v>
      </c>
      <c r="D13" s="4">
        <v>8</v>
      </c>
      <c r="E13" s="4"/>
      <c r="F13" s="4">
        <f t="shared" si="0"/>
        <v>0</v>
      </c>
    </row>
    <row r="14" spans="1:7">
      <c r="A14" s="4" t="s">
        <v>44</v>
      </c>
      <c r="B14" s="4" t="s">
        <v>40</v>
      </c>
      <c r="C14" s="4" t="s">
        <v>45</v>
      </c>
      <c r="D14" s="4">
        <v>4</v>
      </c>
      <c r="E14" s="4"/>
      <c r="F14" s="4">
        <f t="shared" si="0"/>
        <v>0</v>
      </c>
    </row>
    <row r="15" spans="1:7">
      <c r="A15" s="4" t="s">
        <v>46</v>
      </c>
      <c r="B15" s="4" t="s">
        <v>47</v>
      </c>
      <c r="C15" s="4" t="s">
        <v>48</v>
      </c>
      <c r="D15" s="4">
        <v>1</v>
      </c>
      <c r="E15" s="4"/>
      <c r="F15" s="4">
        <f t="shared" si="0"/>
        <v>0</v>
      </c>
    </row>
    <row r="16" spans="1:7">
      <c r="A16" s="4" t="s">
        <v>49</v>
      </c>
      <c r="B16" s="4" t="s">
        <v>47</v>
      </c>
      <c r="C16" s="4" t="s">
        <v>50</v>
      </c>
      <c r="D16" s="4">
        <v>1</v>
      </c>
      <c r="E16" s="4"/>
      <c r="F16" s="4">
        <f t="shared" si="0"/>
        <v>0</v>
      </c>
    </row>
    <row r="17" spans="1:7">
      <c r="A17" s="4" t="s">
        <v>51</v>
      </c>
      <c r="B17" s="4" t="s">
        <v>47</v>
      </c>
      <c r="C17" s="4" t="s">
        <v>52</v>
      </c>
      <c r="D17" s="4">
        <v>1</v>
      </c>
      <c r="E17" s="4"/>
      <c r="F17" s="4">
        <f t="shared" si="0"/>
        <v>0</v>
      </c>
    </row>
    <row r="18" spans="1:7">
      <c r="A18" s="4" t="s">
        <v>53</v>
      </c>
      <c r="B18" s="4" t="s">
        <v>47</v>
      </c>
      <c r="C18" s="4" t="s">
        <v>54</v>
      </c>
      <c r="D18" s="4">
        <v>1</v>
      </c>
      <c r="E18" s="4"/>
      <c r="F18" s="4">
        <f t="shared" si="0"/>
        <v>0</v>
      </c>
    </row>
    <row r="19" spans="1:7">
      <c r="A19" s="4" t="s">
        <v>55</v>
      </c>
      <c r="B19" s="4" t="s">
        <v>56</v>
      </c>
      <c r="C19" s="4" t="s">
        <v>57</v>
      </c>
      <c r="D19" s="4">
        <v>1</v>
      </c>
      <c r="E19" s="4"/>
      <c r="F19" s="4">
        <f t="shared" si="0"/>
        <v>0</v>
      </c>
    </row>
    <row r="20" spans="1:7">
      <c r="A20" s="4" t="s">
        <v>58</v>
      </c>
      <c r="B20" s="4" t="s">
        <v>56</v>
      </c>
      <c r="C20" s="4" t="s">
        <v>59</v>
      </c>
      <c r="D20" s="4">
        <v>1</v>
      </c>
      <c r="E20" s="4"/>
      <c r="F20" s="4">
        <f t="shared" si="0"/>
        <v>0</v>
      </c>
    </row>
    <row r="21" spans="1:7">
      <c r="A21" s="4" t="s">
        <v>60</v>
      </c>
      <c r="B21" s="4" t="s">
        <v>56</v>
      </c>
      <c r="C21" s="4" t="s">
        <v>61</v>
      </c>
      <c r="D21" s="4">
        <v>1</v>
      </c>
      <c r="E21" s="4"/>
      <c r="F21" s="4">
        <f t="shared" si="0"/>
        <v>0</v>
      </c>
    </row>
    <row r="22" spans="1:7">
      <c r="A22" s="4" t="s">
        <v>62</v>
      </c>
      <c r="B22" s="4" t="s">
        <v>56</v>
      </c>
      <c r="C22" s="4" t="s">
        <v>63</v>
      </c>
      <c r="D22" s="4">
        <v>1</v>
      </c>
      <c r="E22" s="4"/>
      <c r="F22" s="4">
        <f t="shared" si="0"/>
        <v>0</v>
      </c>
    </row>
    <row r="23" spans="1:7">
      <c r="A23" s="4" t="s">
        <v>64</v>
      </c>
      <c r="B23" s="4" t="s">
        <v>56</v>
      </c>
      <c r="C23" s="4" t="s">
        <v>65</v>
      </c>
      <c r="D23" s="4">
        <v>1</v>
      </c>
      <c r="E23" s="4"/>
      <c r="F23" s="4">
        <f t="shared" si="0"/>
        <v>0</v>
      </c>
    </row>
    <row r="24" spans="1:7">
      <c r="A24" s="4" t="s">
        <v>66</v>
      </c>
      <c r="B24" s="4" t="s">
        <v>56</v>
      </c>
      <c r="C24" s="4" t="s">
        <v>67</v>
      </c>
      <c r="D24" s="4">
        <v>2</v>
      </c>
      <c r="E24" s="4"/>
      <c r="F24" s="4">
        <f t="shared" si="0"/>
        <v>0</v>
      </c>
    </row>
    <row r="25" spans="1:7">
      <c r="A25" s="4" t="s">
        <v>68</v>
      </c>
      <c r="B25" s="4" t="s">
        <v>56</v>
      </c>
      <c r="C25" s="4" t="s">
        <v>69</v>
      </c>
      <c r="D25" s="4">
        <v>1</v>
      </c>
      <c r="E25" s="4"/>
      <c r="F25" s="4">
        <f t="shared" si="0"/>
        <v>0</v>
      </c>
    </row>
    <row r="26" spans="1:7">
      <c r="A26" s="4" t="s">
        <v>70</v>
      </c>
      <c r="B26" s="4" t="s">
        <v>56</v>
      </c>
      <c r="C26" s="4" t="s">
        <v>71</v>
      </c>
      <c r="D26" s="4">
        <v>1</v>
      </c>
      <c r="E26" s="4"/>
      <c r="F26" s="4">
        <f t="shared" si="0"/>
        <v>0</v>
      </c>
    </row>
    <row r="27" spans="1:7">
      <c r="A27" s="4"/>
      <c r="B27" s="4" t="s">
        <v>72</v>
      </c>
      <c r="C27" s="4" t="s">
        <v>73</v>
      </c>
      <c r="D27" s="4">
        <v>2</v>
      </c>
      <c r="E27" s="4"/>
      <c r="F27" s="4">
        <f t="shared" si="0"/>
        <v>0</v>
      </c>
    </row>
    <row r="28" spans="1:7">
      <c r="A28" s="4" t="s">
        <v>74</v>
      </c>
      <c r="B28" s="4" t="s">
        <v>75</v>
      </c>
      <c r="C28" s="4" t="s">
        <v>76</v>
      </c>
      <c r="D28" s="4">
        <v>1</v>
      </c>
      <c r="E28" s="4"/>
      <c r="F28" s="4">
        <f t="shared" si="0"/>
        <v>0</v>
      </c>
    </row>
    <row r="29" spans="1:7">
      <c r="A29" s="4" t="s">
        <v>77</v>
      </c>
      <c r="B29" s="4" t="s">
        <v>78</v>
      </c>
      <c r="C29" s="4" t="s">
        <v>79</v>
      </c>
      <c r="D29" s="4">
        <v>2</v>
      </c>
      <c r="E29" s="4"/>
      <c r="F29" s="4">
        <f t="shared" si="0"/>
        <v>0</v>
      </c>
      <c r="G29" s="2" t="s">
        <v>80</v>
      </c>
    </row>
    <row r="30" spans="1:7">
      <c r="A30" s="4" t="s">
        <v>81</v>
      </c>
      <c r="B30" s="4" t="s">
        <v>78</v>
      </c>
      <c r="C30" s="4" t="s">
        <v>82</v>
      </c>
      <c r="D30" s="4">
        <v>2</v>
      </c>
      <c r="E30" s="4"/>
      <c r="F30" s="4">
        <f t="shared" si="0"/>
        <v>0</v>
      </c>
      <c r="G30" s="2" t="s">
        <v>83</v>
      </c>
    </row>
    <row r="31" spans="1:7">
      <c r="A31" s="4" t="s">
        <v>84</v>
      </c>
      <c r="B31" s="4" t="s">
        <v>85</v>
      </c>
      <c r="C31" s="4" t="s">
        <v>86</v>
      </c>
      <c r="D31" s="4">
        <v>1</v>
      </c>
      <c r="E31" s="4"/>
      <c r="F31" s="4">
        <f t="shared" si="0"/>
        <v>0</v>
      </c>
    </row>
    <row r="32" spans="1:7">
      <c r="A32" s="4"/>
      <c r="B32" s="4" t="s">
        <v>87</v>
      </c>
      <c r="C32" s="4" t="s">
        <v>88</v>
      </c>
      <c r="D32" s="4">
        <v>2</v>
      </c>
      <c r="E32" s="4"/>
      <c r="F32" s="4">
        <f t="shared" si="0"/>
        <v>0</v>
      </c>
      <c r="G32" s="2" t="s">
        <v>89</v>
      </c>
    </row>
    <row r="33" spans="1:7">
      <c r="A33" s="4" t="s">
        <v>90</v>
      </c>
      <c r="B33" s="4" t="s">
        <v>91</v>
      </c>
      <c r="C33" s="4" t="s">
        <v>92</v>
      </c>
      <c r="D33" s="4">
        <v>2</v>
      </c>
      <c r="E33" s="4"/>
      <c r="F33" s="4">
        <f t="shared" si="0"/>
        <v>0</v>
      </c>
    </row>
    <row r="34" spans="1:7">
      <c r="A34" s="4" t="s">
        <v>93</v>
      </c>
      <c r="B34" s="4" t="s">
        <v>91</v>
      </c>
      <c r="C34" s="4" t="s">
        <v>94</v>
      </c>
      <c r="D34" s="4">
        <v>1</v>
      </c>
      <c r="E34" s="4"/>
      <c r="F34" s="4">
        <f t="shared" si="0"/>
        <v>0</v>
      </c>
    </row>
    <row r="35" spans="1:7">
      <c r="A35" s="4" t="s">
        <v>95</v>
      </c>
      <c r="B35" s="4" t="s">
        <v>91</v>
      </c>
      <c r="C35" s="4" t="s">
        <v>96</v>
      </c>
      <c r="D35" s="4">
        <v>1</v>
      </c>
      <c r="E35" s="4"/>
      <c r="F35" s="4">
        <f t="shared" si="0"/>
        <v>0</v>
      </c>
    </row>
    <row r="36" spans="1:7">
      <c r="A36" s="4" t="s">
        <v>97</v>
      </c>
      <c r="B36" s="4" t="s">
        <v>91</v>
      </c>
      <c r="C36" s="4" t="s">
        <v>98</v>
      </c>
      <c r="D36" s="4">
        <v>2</v>
      </c>
      <c r="E36" s="4"/>
      <c r="F36" s="4">
        <f t="shared" si="0"/>
        <v>0</v>
      </c>
      <c r="G36" s="2" t="s">
        <v>99</v>
      </c>
    </row>
    <row r="37" spans="1:7">
      <c r="A37" s="4" t="s">
        <v>100</v>
      </c>
      <c r="B37" s="4" t="s">
        <v>101</v>
      </c>
      <c r="C37" s="4" t="s">
        <v>102</v>
      </c>
      <c r="D37" s="4">
        <v>1</v>
      </c>
      <c r="E37" s="4"/>
      <c r="F37" s="4">
        <f t="shared" si="0"/>
        <v>0</v>
      </c>
    </row>
    <row r="38" spans="1:7">
      <c r="A38" s="4" t="s">
        <v>103</v>
      </c>
      <c r="B38" s="4" t="s">
        <v>101</v>
      </c>
      <c r="C38" s="4" t="s">
        <v>104</v>
      </c>
      <c r="D38" s="4">
        <v>1</v>
      </c>
      <c r="E38" s="4"/>
      <c r="F38" s="4">
        <f t="shared" si="0"/>
        <v>0</v>
      </c>
      <c r="G38" s="2" t="s">
        <v>105</v>
      </c>
    </row>
    <row r="39" spans="1:7">
      <c r="A39" s="4" t="s">
        <v>106</v>
      </c>
      <c r="B39" s="4" t="s">
        <v>107</v>
      </c>
      <c r="C39" s="4" t="s">
        <v>108</v>
      </c>
      <c r="D39" s="4">
        <v>8</v>
      </c>
      <c r="E39" s="4"/>
      <c r="F39" s="4">
        <f t="shared" si="0"/>
        <v>0</v>
      </c>
      <c r="G39" s="2" t="s">
        <v>109</v>
      </c>
    </row>
    <row r="40" spans="1:7">
      <c r="A40" s="4" t="s">
        <v>110</v>
      </c>
      <c r="B40" s="4" t="s">
        <v>111</v>
      </c>
      <c r="C40" s="4" t="s">
        <v>112</v>
      </c>
      <c r="D40" s="4">
        <v>1</v>
      </c>
      <c r="E40" s="4"/>
      <c r="F40" s="4">
        <f t="shared" si="0"/>
        <v>0</v>
      </c>
    </row>
    <row r="41" spans="1:7">
      <c r="A41" s="4" t="s">
        <v>113</v>
      </c>
      <c r="B41" s="4" t="s">
        <v>114</v>
      </c>
      <c r="C41" s="4" t="s">
        <v>115</v>
      </c>
      <c r="D41" s="4">
        <v>5</v>
      </c>
      <c r="E41" s="4"/>
      <c r="F41" s="4">
        <f t="shared" si="0"/>
        <v>0</v>
      </c>
    </row>
    <row r="42" spans="1:7">
      <c r="A42" s="4" t="s">
        <v>116</v>
      </c>
      <c r="B42" s="4" t="s">
        <v>114</v>
      </c>
      <c r="C42" s="4" t="s">
        <v>117</v>
      </c>
      <c r="D42" s="4">
        <v>1</v>
      </c>
      <c r="E42" s="4"/>
      <c r="F42" s="4">
        <f t="shared" si="0"/>
        <v>0</v>
      </c>
    </row>
    <row r="43" spans="1:7">
      <c r="A43" s="4" t="s">
        <v>118</v>
      </c>
      <c r="B43" s="4" t="s">
        <v>114</v>
      </c>
      <c r="C43" s="4" t="s">
        <v>119</v>
      </c>
      <c r="D43" s="4">
        <v>1</v>
      </c>
      <c r="E43" s="4"/>
      <c r="F43" s="4">
        <f t="shared" si="0"/>
        <v>0</v>
      </c>
      <c r="G43" s="2" t="s">
        <v>120</v>
      </c>
    </row>
    <row r="44" spans="1:7">
      <c r="A44" s="4" t="s">
        <v>121</v>
      </c>
      <c r="B44" s="4" t="s">
        <v>122</v>
      </c>
      <c r="C44" s="4" t="s">
        <v>123</v>
      </c>
      <c r="D44" s="4">
        <v>2</v>
      </c>
      <c r="E44" s="4"/>
      <c r="F44" s="4">
        <f t="shared" si="0"/>
        <v>0</v>
      </c>
    </row>
    <row r="45" spans="1:7">
      <c r="A45" s="4" t="s">
        <v>124</v>
      </c>
      <c r="B45" s="4" t="s">
        <v>122</v>
      </c>
      <c r="C45" s="4" t="s">
        <v>125</v>
      </c>
      <c r="D45" s="4">
        <v>2</v>
      </c>
      <c r="E45" s="4"/>
      <c r="F45" s="4">
        <f t="shared" si="0"/>
        <v>0</v>
      </c>
      <c r="G45" s="3" t="s">
        <v>126</v>
      </c>
    </row>
    <row r="46" spans="1:7">
      <c r="A46" s="4" t="s">
        <v>127</v>
      </c>
      <c r="B46" s="4" t="s">
        <v>122</v>
      </c>
      <c r="C46" s="4" t="s">
        <v>128</v>
      </c>
      <c r="D46" s="4">
        <v>1</v>
      </c>
      <c r="E46" s="4"/>
      <c r="F46" s="4">
        <f t="shared" si="0"/>
        <v>0</v>
      </c>
      <c r="G46" s="2" t="s">
        <v>129</v>
      </c>
    </row>
    <row r="47" spans="1:7">
      <c r="A47" s="4" t="s">
        <v>130</v>
      </c>
      <c r="B47" s="4" t="s">
        <v>131</v>
      </c>
      <c r="C47" s="4" t="s">
        <v>132</v>
      </c>
      <c r="D47" s="4">
        <v>6</v>
      </c>
      <c r="E47" s="4"/>
      <c r="F47" s="4">
        <f t="shared" si="0"/>
        <v>0</v>
      </c>
      <c r="G47" s="2" t="s">
        <v>133</v>
      </c>
    </row>
    <row r="48" spans="1:7">
      <c r="A48" s="4" t="s">
        <v>134</v>
      </c>
      <c r="B48" s="4" t="s">
        <v>131</v>
      </c>
      <c r="C48" s="4" t="s">
        <v>135</v>
      </c>
      <c r="D48" s="4">
        <v>4</v>
      </c>
      <c r="E48" s="4"/>
      <c r="F48" s="4">
        <f t="shared" si="0"/>
        <v>0</v>
      </c>
      <c r="G48" s="2" t="s">
        <v>136</v>
      </c>
    </row>
    <row r="49" spans="1:7">
      <c r="A49" s="4" t="s">
        <v>137</v>
      </c>
      <c r="B49" s="4" t="s">
        <v>138</v>
      </c>
      <c r="C49" s="4" t="s">
        <v>139</v>
      </c>
      <c r="D49" s="4">
        <v>6</v>
      </c>
      <c r="E49" s="4"/>
      <c r="F49" s="4">
        <f t="shared" si="0"/>
        <v>0</v>
      </c>
      <c r="G49" s="2" t="s">
        <v>120</v>
      </c>
    </row>
    <row r="50" spans="1:7">
      <c r="A50" s="4" t="s">
        <v>140</v>
      </c>
      <c r="B50" s="4" t="s">
        <v>138</v>
      </c>
      <c r="C50" s="4" t="s">
        <v>141</v>
      </c>
      <c r="D50" s="4">
        <v>2</v>
      </c>
      <c r="E50" s="4"/>
      <c r="F50" s="4">
        <f t="shared" si="0"/>
        <v>0</v>
      </c>
      <c r="G50" s="2" t="s">
        <v>120</v>
      </c>
    </row>
    <row r="51" spans="1:7">
      <c r="A51" s="4" t="s">
        <v>142</v>
      </c>
      <c r="B51" s="4" t="s">
        <v>138</v>
      </c>
      <c r="C51" s="4" t="s">
        <v>143</v>
      </c>
      <c r="D51" s="4">
        <v>1</v>
      </c>
      <c r="E51" s="4"/>
      <c r="F51" s="4">
        <f t="shared" si="0"/>
        <v>0</v>
      </c>
      <c r="G51" s="2" t="s">
        <v>120</v>
      </c>
    </row>
    <row r="52" spans="1:7">
      <c r="A52" s="4" t="s">
        <v>144</v>
      </c>
      <c r="B52" s="4" t="s">
        <v>145</v>
      </c>
      <c r="C52" s="4" t="s">
        <v>146</v>
      </c>
      <c r="D52" s="4">
        <v>10</v>
      </c>
      <c r="E52" s="4"/>
      <c r="F52" s="4">
        <f t="shared" si="0"/>
        <v>0</v>
      </c>
    </row>
    <row r="53" spans="1:7">
      <c r="A53" s="4" t="s">
        <v>147</v>
      </c>
      <c r="B53" s="4" t="s">
        <v>145</v>
      </c>
      <c r="C53" s="4" t="s">
        <v>148</v>
      </c>
      <c r="D53" s="4">
        <v>10</v>
      </c>
      <c r="E53" s="4"/>
      <c r="F53" s="4">
        <f t="shared" si="0"/>
        <v>0</v>
      </c>
    </row>
    <row r="54" spans="1:7">
      <c r="A54" s="4" t="s">
        <v>149</v>
      </c>
      <c r="B54" s="4" t="s">
        <v>145</v>
      </c>
      <c r="C54" s="4" t="s">
        <v>150</v>
      </c>
      <c r="D54" s="4">
        <v>10</v>
      </c>
      <c r="E54" s="4"/>
      <c r="F54" s="4">
        <f t="shared" si="0"/>
        <v>0</v>
      </c>
    </row>
    <row r="55" spans="1:7">
      <c r="A55" s="4" t="s">
        <v>151</v>
      </c>
      <c r="B55" s="4" t="s">
        <v>152</v>
      </c>
      <c r="C55" s="4" t="s">
        <v>153</v>
      </c>
      <c r="D55" s="4">
        <v>13</v>
      </c>
      <c r="E55" s="4"/>
      <c r="F55" s="4">
        <f t="shared" si="0"/>
        <v>0</v>
      </c>
    </row>
    <row r="56" spans="1:7">
      <c r="A56" s="4" t="s">
        <v>154</v>
      </c>
      <c r="B56" s="4" t="s">
        <v>155</v>
      </c>
      <c r="C56" s="4" t="s">
        <v>156</v>
      </c>
      <c r="D56" s="4">
        <v>2</v>
      </c>
      <c r="E56" s="4"/>
      <c r="F56" s="4">
        <f t="shared" si="0"/>
        <v>0</v>
      </c>
      <c r="G56" s="2" t="s">
        <v>157</v>
      </c>
    </row>
    <row r="57" spans="1:7">
      <c r="A57" s="4" t="s">
        <v>158</v>
      </c>
      <c r="B57" s="4" t="s">
        <v>155</v>
      </c>
      <c r="C57" s="4" t="s">
        <v>159</v>
      </c>
      <c r="D57" s="4">
        <v>2</v>
      </c>
      <c r="E57" s="4"/>
      <c r="F57" s="4">
        <f t="shared" si="0"/>
        <v>0</v>
      </c>
      <c r="G57" s="2" t="s">
        <v>160</v>
      </c>
    </row>
    <row r="58" spans="1:7">
      <c r="A58" s="4" t="s">
        <v>161</v>
      </c>
      <c r="B58" s="4" t="s">
        <v>162</v>
      </c>
      <c r="C58" s="4"/>
      <c r="D58" s="4">
        <v>1</v>
      </c>
      <c r="E58" s="4"/>
      <c r="F58" s="4">
        <f t="shared" si="0"/>
        <v>0</v>
      </c>
    </row>
    <row r="59" spans="1:7">
      <c r="A59" s="4"/>
      <c r="B59" s="4" t="s">
        <v>163</v>
      </c>
      <c r="C59" s="4"/>
      <c r="D59" s="4">
        <v>1</v>
      </c>
      <c r="E59" s="4"/>
      <c r="F59" s="4">
        <f t="shared" si="0"/>
        <v>0</v>
      </c>
    </row>
    <row r="60" spans="1:7">
      <c r="F60" s="2">
        <f>SUM(F2:F59)</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356"/>
  <sheetViews>
    <sheetView showGridLines="0" showRowColHeaders="0" topLeftCell="A235" zoomScaleNormal="100" zoomScaleSheetLayoutView="100" workbookViewId="0">
      <selection activeCell="F273" sqref="F273"/>
    </sheetView>
  </sheetViews>
  <sheetFormatPr defaultRowHeight="14.25"/>
  <cols>
    <col min="1" max="1" width="8.140625" style="6" customWidth="1"/>
    <col min="2" max="2" width="4.42578125" style="6" bestFit="1" customWidth="1"/>
    <col min="3" max="3" width="53.140625" style="6" bestFit="1" customWidth="1"/>
    <col min="4" max="4" width="19.42578125" style="6" bestFit="1" customWidth="1"/>
    <col min="5" max="5" width="15.7109375" style="6" customWidth="1"/>
    <col min="6" max="6" width="19.140625" style="6" customWidth="1"/>
    <col min="7" max="7" width="17.85546875" style="6" customWidth="1"/>
    <col min="8" max="8" width="1.28515625" style="6" customWidth="1"/>
    <col min="9" max="9" width="4" style="6" customWidth="1"/>
    <col min="10" max="10" width="10.5703125" style="9" customWidth="1"/>
    <col min="11" max="11" width="25.7109375" style="10" hidden="1" customWidth="1"/>
    <col min="12" max="12" width="1.85546875" style="11" hidden="1" customWidth="1"/>
    <col min="13" max="13" width="20.28515625" style="12" hidden="1" customWidth="1"/>
    <col min="14" max="14" width="9.140625" style="13" customWidth="1"/>
    <col min="15" max="15" width="53.140625" style="14" hidden="1" customWidth="1"/>
    <col min="16" max="16" width="2.42578125" style="15" hidden="1" customWidth="1"/>
    <col min="17" max="17" width="11.42578125" style="16" hidden="1" customWidth="1"/>
    <col min="18" max="18" width="0" style="14" hidden="1" customWidth="1"/>
    <col min="19" max="19" width="9.140625" style="9"/>
    <col min="20" max="256" width="9.140625" style="6"/>
    <col min="257" max="257" width="8.140625" style="6" customWidth="1"/>
    <col min="258" max="258" width="4.42578125" style="6" bestFit="1" customWidth="1"/>
    <col min="259" max="259" width="53.140625" style="6" bestFit="1" customWidth="1"/>
    <col min="260" max="260" width="19.42578125" style="6" bestFit="1" customWidth="1"/>
    <col min="261" max="261" width="15.7109375" style="6" customWidth="1"/>
    <col min="262" max="262" width="19.140625" style="6" customWidth="1"/>
    <col min="263" max="263" width="17.85546875" style="6" customWidth="1"/>
    <col min="264" max="264" width="1.28515625" style="6" customWidth="1"/>
    <col min="265" max="265" width="4" style="6" customWidth="1"/>
    <col min="266" max="266" width="10.5703125" style="6" customWidth="1"/>
    <col min="267" max="269" width="0" style="6" hidden="1" customWidth="1"/>
    <col min="270" max="270" width="9.140625" style="6" customWidth="1"/>
    <col min="271" max="274" width="0" style="6" hidden="1" customWidth="1"/>
    <col min="275" max="512" width="9.140625" style="6"/>
    <col min="513" max="513" width="8.140625" style="6" customWidth="1"/>
    <col min="514" max="514" width="4.42578125" style="6" bestFit="1" customWidth="1"/>
    <col min="515" max="515" width="53.140625" style="6" bestFit="1" customWidth="1"/>
    <col min="516" max="516" width="19.42578125" style="6" bestFit="1" customWidth="1"/>
    <col min="517" max="517" width="15.7109375" style="6" customWidth="1"/>
    <col min="518" max="518" width="19.140625" style="6" customWidth="1"/>
    <col min="519" max="519" width="17.85546875" style="6" customWidth="1"/>
    <col min="520" max="520" width="1.28515625" style="6" customWidth="1"/>
    <col min="521" max="521" width="4" style="6" customWidth="1"/>
    <col min="522" max="522" width="10.5703125" style="6" customWidth="1"/>
    <col min="523" max="525" width="0" style="6" hidden="1" customWidth="1"/>
    <col min="526" max="526" width="9.140625" style="6" customWidth="1"/>
    <col min="527" max="530" width="0" style="6" hidden="1" customWidth="1"/>
    <col min="531" max="768" width="9.140625" style="6"/>
    <col min="769" max="769" width="8.140625" style="6" customWidth="1"/>
    <col min="770" max="770" width="4.42578125" style="6" bestFit="1" customWidth="1"/>
    <col min="771" max="771" width="53.140625" style="6" bestFit="1" customWidth="1"/>
    <col min="772" max="772" width="19.42578125" style="6" bestFit="1" customWidth="1"/>
    <col min="773" max="773" width="15.7109375" style="6" customWidth="1"/>
    <col min="774" max="774" width="19.140625" style="6" customWidth="1"/>
    <col min="775" max="775" width="17.85546875" style="6" customWidth="1"/>
    <col min="776" max="776" width="1.28515625" style="6" customWidth="1"/>
    <col min="777" max="777" width="4" style="6" customWidth="1"/>
    <col min="778" max="778" width="10.5703125" style="6" customWidth="1"/>
    <col min="779" max="781" width="0" style="6" hidden="1" customWidth="1"/>
    <col min="782" max="782" width="9.140625" style="6" customWidth="1"/>
    <col min="783" max="786" width="0" style="6" hidden="1" customWidth="1"/>
    <col min="787" max="1024" width="9.140625" style="6"/>
    <col min="1025" max="1025" width="8.140625" style="6" customWidth="1"/>
    <col min="1026" max="1026" width="4.42578125" style="6" bestFit="1" customWidth="1"/>
    <col min="1027" max="1027" width="53.140625" style="6" bestFit="1" customWidth="1"/>
    <col min="1028" max="1028" width="19.42578125" style="6" bestFit="1" customWidth="1"/>
    <col min="1029" max="1029" width="15.7109375" style="6" customWidth="1"/>
    <col min="1030" max="1030" width="19.140625" style="6" customWidth="1"/>
    <col min="1031" max="1031" width="17.85546875" style="6" customWidth="1"/>
    <col min="1032" max="1032" width="1.28515625" style="6" customWidth="1"/>
    <col min="1033" max="1033" width="4" style="6" customWidth="1"/>
    <col min="1034" max="1034" width="10.5703125" style="6" customWidth="1"/>
    <col min="1035" max="1037" width="0" style="6" hidden="1" customWidth="1"/>
    <col min="1038" max="1038" width="9.140625" style="6" customWidth="1"/>
    <col min="1039" max="1042" width="0" style="6" hidden="1" customWidth="1"/>
    <col min="1043" max="1280" width="9.140625" style="6"/>
    <col min="1281" max="1281" width="8.140625" style="6" customWidth="1"/>
    <col min="1282" max="1282" width="4.42578125" style="6" bestFit="1" customWidth="1"/>
    <col min="1283" max="1283" width="53.140625" style="6" bestFit="1" customWidth="1"/>
    <col min="1284" max="1284" width="19.42578125" style="6" bestFit="1" customWidth="1"/>
    <col min="1285" max="1285" width="15.7109375" style="6" customWidth="1"/>
    <col min="1286" max="1286" width="19.140625" style="6" customWidth="1"/>
    <col min="1287" max="1287" width="17.85546875" style="6" customWidth="1"/>
    <col min="1288" max="1288" width="1.28515625" style="6" customWidth="1"/>
    <col min="1289" max="1289" width="4" style="6" customWidth="1"/>
    <col min="1290" max="1290" width="10.5703125" style="6" customWidth="1"/>
    <col min="1291" max="1293" width="0" style="6" hidden="1" customWidth="1"/>
    <col min="1294" max="1294" width="9.140625" style="6" customWidth="1"/>
    <col min="1295" max="1298" width="0" style="6" hidden="1" customWidth="1"/>
    <col min="1299" max="1536" width="9.140625" style="6"/>
    <col min="1537" max="1537" width="8.140625" style="6" customWidth="1"/>
    <col min="1538" max="1538" width="4.42578125" style="6" bestFit="1" customWidth="1"/>
    <col min="1539" max="1539" width="53.140625" style="6" bestFit="1" customWidth="1"/>
    <col min="1540" max="1540" width="19.42578125" style="6" bestFit="1" customWidth="1"/>
    <col min="1541" max="1541" width="15.7109375" style="6" customWidth="1"/>
    <col min="1542" max="1542" width="19.140625" style="6" customWidth="1"/>
    <col min="1543" max="1543" width="17.85546875" style="6" customWidth="1"/>
    <col min="1544" max="1544" width="1.28515625" style="6" customWidth="1"/>
    <col min="1545" max="1545" width="4" style="6" customWidth="1"/>
    <col min="1546" max="1546" width="10.5703125" style="6" customWidth="1"/>
    <col min="1547" max="1549" width="0" style="6" hidden="1" customWidth="1"/>
    <col min="1550" max="1550" width="9.140625" style="6" customWidth="1"/>
    <col min="1551" max="1554" width="0" style="6" hidden="1" customWidth="1"/>
    <col min="1555" max="1792" width="9.140625" style="6"/>
    <col min="1793" max="1793" width="8.140625" style="6" customWidth="1"/>
    <col min="1794" max="1794" width="4.42578125" style="6" bestFit="1" customWidth="1"/>
    <col min="1795" max="1795" width="53.140625" style="6" bestFit="1" customWidth="1"/>
    <col min="1796" max="1796" width="19.42578125" style="6" bestFit="1" customWidth="1"/>
    <col min="1797" max="1797" width="15.7109375" style="6" customWidth="1"/>
    <col min="1798" max="1798" width="19.140625" style="6" customWidth="1"/>
    <col min="1799" max="1799" width="17.85546875" style="6" customWidth="1"/>
    <col min="1800" max="1800" width="1.28515625" style="6" customWidth="1"/>
    <col min="1801" max="1801" width="4" style="6" customWidth="1"/>
    <col min="1802" max="1802" width="10.5703125" style="6" customWidth="1"/>
    <col min="1803" max="1805" width="0" style="6" hidden="1" customWidth="1"/>
    <col min="1806" max="1806" width="9.140625" style="6" customWidth="1"/>
    <col min="1807" max="1810" width="0" style="6" hidden="1" customWidth="1"/>
    <col min="1811" max="2048" width="9.140625" style="6"/>
    <col min="2049" max="2049" width="8.140625" style="6" customWidth="1"/>
    <col min="2050" max="2050" width="4.42578125" style="6" bestFit="1" customWidth="1"/>
    <col min="2051" max="2051" width="53.140625" style="6" bestFit="1" customWidth="1"/>
    <col min="2052" max="2052" width="19.42578125" style="6" bestFit="1" customWidth="1"/>
    <col min="2053" max="2053" width="15.7109375" style="6" customWidth="1"/>
    <col min="2054" max="2054" width="19.140625" style="6" customWidth="1"/>
    <col min="2055" max="2055" width="17.85546875" style="6" customWidth="1"/>
    <col min="2056" max="2056" width="1.28515625" style="6" customWidth="1"/>
    <col min="2057" max="2057" width="4" style="6" customWidth="1"/>
    <col min="2058" max="2058" width="10.5703125" style="6" customWidth="1"/>
    <col min="2059" max="2061" width="0" style="6" hidden="1" customWidth="1"/>
    <col min="2062" max="2062" width="9.140625" style="6" customWidth="1"/>
    <col min="2063" max="2066" width="0" style="6" hidden="1" customWidth="1"/>
    <col min="2067" max="2304" width="9.140625" style="6"/>
    <col min="2305" max="2305" width="8.140625" style="6" customWidth="1"/>
    <col min="2306" max="2306" width="4.42578125" style="6" bestFit="1" customWidth="1"/>
    <col min="2307" max="2307" width="53.140625" style="6" bestFit="1" customWidth="1"/>
    <col min="2308" max="2308" width="19.42578125" style="6" bestFit="1" customWidth="1"/>
    <col min="2309" max="2309" width="15.7109375" style="6" customWidth="1"/>
    <col min="2310" max="2310" width="19.140625" style="6" customWidth="1"/>
    <col min="2311" max="2311" width="17.85546875" style="6" customWidth="1"/>
    <col min="2312" max="2312" width="1.28515625" style="6" customWidth="1"/>
    <col min="2313" max="2313" width="4" style="6" customWidth="1"/>
    <col min="2314" max="2314" width="10.5703125" style="6" customWidth="1"/>
    <col min="2315" max="2317" width="0" style="6" hidden="1" customWidth="1"/>
    <col min="2318" max="2318" width="9.140625" style="6" customWidth="1"/>
    <col min="2319" max="2322" width="0" style="6" hidden="1" customWidth="1"/>
    <col min="2323" max="2560" width="9.140625" style="6"/>
    <col min="2561" max="2561" width="8.140625" style="6" customWidth="1"/>
    <col min="2562" max="2562" width="4.42578125" style="6" bestFit="1" customWidth="1"/>
    <col min="2563" max="2563" width="53.140625" style="6" bestFit="1" customWidth="1"/>
    <col min="2564" max="2564" width="19.42578125" style="6" bestFit="1" customWidth="1"/>
    <col min="2565" max="2565" width="15.7109375" style="6" customWidth="1"/>
    <col min="2566" max="2566" width="19.140625" style="6" customWidth="1"/>
    <col min="2567" max="2567" width="17.85546875" style="6" customWidth="1"/>
    <col min="2568" max="2568" width="1.28515625" style="6" customWidth="1"/>
    <col min="2569" max="2569" width="4" style="6" customWidth="1"/>
    <col min="2570" max="2570" width="10.5703125" style="6" customWidth="1"/>
    <col min="2571" max="2573" width="0" style="6" hidden="1" customWidth="1"/>
    <col min="2574" max="2574" width="9.140625" style="6" customWidth="1"/>
    <col min="2575" max="2578" width="0" style="6" hidden="1" customWidth="1"/>
    <col min="2579" max="2816" width="9.140625" style="6"/>
    <col min="2817" max="2817" width="8.140625" style="6" customWidth="1"/>
    <col min="2818" max="2818" width="4.42578125" style="6" bestFit="1" customWidth="1"/>
    <col min="2819" max="2819" width="53.140625" style="6" bestFit="1" customWidth="1"/>
    <col min="2820" max="2820" width="19.42578125" style="6" bestFit="1" customWidth="1"/>
    <col min="2821" max="2821" width="15.7109375" style="6" customWidth="1"/>
    <col min="2822" max="2822" width="19.140625" style="6" customWidth="1"/>
    <col min="2823" max="2823" width="17.85546875" style="6" customWidth="1"/>
    <col min="2824" max="2824" width="1.28515625" style="6" customWidth="1"/>
    <col min="2825" max="2825" width="4" style="6" customWidth="1"/>
    <col min="2826" max="2826" width="10.5703125" style="6" customWidth="1"/>
    <col min="2827" max="2829" width="0" style="6" hidden="1" customWidth="1"/>
    <col min="2830" max="2830" width="9.140625" style="6" customWidth="1"/>
    <col min="2831" max="2834" width="0" style="6" hidden="1" customWidth="1"/>
    <col min="2835" max="3072" width="9.140625" style="6"/>
    <col min="3073" max="3073" width="8.140625" style="6" customWidth="1"/>
    <col min="3074" max="3074" width="4.42578125" style="6" bestFit="1" customWidth="1"/>
    <col min="3075" max="3075" width="53.140625" style="6" bestFit="1" customWidth="1"/>
    <col min="3076" max="3076" width="19.42578125" style="6" bestFit="1" customWidth="1"/>
    <col min="3077" max="3077" width="15.7109375" style="6" customWidth="1"/>
    <col min="3078" max="3078" width="19.140625" style="6" customWidth="1"/>
    <col min="3079" max="3079" width="17.85546875" style="6" customWidth="1"/>
    <col min="3080" max="3080" width="1.28515625" style="6" customWidth="1"/>
    <col min="3081" max="3081" width="4" style="6" customWidth="1"/>
    <col min="3082" max="3082" width="10.5703125" style="6" customWidth="1"/>
    <col min="3083" max="3085" width="0" style="6" hidden="1" customWidth="1"/>
    <col min="3086" max="3086" width="9.140625" style="6" customWidth="1"/>
    <col min="3087" max="3090" width="0" style="6" hidden="1" customWidth="1"/>
    <col min="3091" max="3328" width="9.140625" style="6"/>
    <col min="3329" max="3329" width="8.140625" style="6" customWidth="1"/>
    <col min="3330" max="3330" width="4.42578125" style="6" bestFit="1" customWidth="1"/>
    <col min="3331" max="3331" width="53.140625" style="6" bestFit="1" customWidth="1"/>
    <col min="3332" max="3332" width="19.42578125" style="6" bestFit="1" customWidth="1"/>
    <col min="3333" max="3333" width="15.7109375" style="6" customWidth="1"/>
    <col min="3334" max="3334" width="19.140625" style="6" customWidth="1"/>
    <col min="3335" max="3335" width="17.85546875" style="6" customWidth="1"/>
    <col min="3336" max="3336" width="1.28515625" style="6" customWidth="1"/>
    <col min="3337" max="3337" width="4" style="6" customWidth="1"/>
    <col min="3338" max="3338" width="10.5703125" style="6" customWidth="1"/>
    <col min="3339" max="3341" width="0" style="6" hidden="1" customWidth="1"/>
    <col min="3342" max="3342" width="9.140625" style="6" customWidth="1"/>
    <col min="3343" max="3346" width="0" style="6" hidden="1" customWidth="1"/>
    <col min="3347" max="3584" width="9.140625" style="6"/>
    <col min="3585" max="3585" width="8.140625" style="6" customWidth="1"/>
    <col min="3586" max="3586" width="4.42578125" style="6" bestFit="1" customWidth="1"/>
    <col min="3587" max="3587" width="53.140625" style="6" bestFit="1" customWidth="1"/>
    <col min="3588" max="3588" width="19.42578125" style="6" bestFit="1" customWidth="1"/>
    <col min="3589" max="3589" width="15.7109375" style="6" customWidth="1"/>
    <col min="3590" max="3590" width="19.140625" style="6" customWidth="1"/>
    <col min="3591" max="3591" width="17.85546875" style="6" customWidth="1"/>
    <col min="3592" max="3592" width="1.28515625" style="6" customWidth="1"/>
    <col min="3593" max="3593" width="4" style="6" customWidth="1"/>
    <col min="3594" max="3594" width="10.5703125" style="6" customWidth="1"/>
    <col min="3595" max="3597" width="0" style="6" hidden="1" customWidth="1"/>
    <col min="3598" max="3598" width="9.140625" style="6" customWidth="1"/>
    <col min="3599" max="3602" width="0" style="6" hidden="1" customWidth="1"/>
    <col min="3603" max="3840" width="9.140625" style="6"/>
    <col min="3841" max="3841" width="8.140625" style="6" customWidth="1"/>
    <col min="3842" max="3842" width="4.42578125" style="6" bestFit="1" customWidth="1"/>
    <col min="3843" max="3843" width="53.140625" style="6" bestFit="1" customWidth="1"/>
    <col min="3844" max="3844" width="19.42578125" style="6" bestFit="1" customWidth="1"/>
    <col min="3845" max="3845" width="15.7109375" style="6" customWidth="1"/>
    <col min="3846" max="3846" width="19.140625" style="6" customWidth="1"/>
    <col min="3847" max="3847" width="17.85546875" style="6" customWidth="1"/>
    <col min="3848" max="3848" width="1.28515625" style="6" customWidth="1"/>
    <col min="3849" max="3849" width="4" style="6" customWidth="1"/>
    <col min="3850" max="3850" width="10.5703125" style="6" customWidth="1"/>
    <col min="3851" max="3853" width="0" style="6" hidden="1" customWidth="1"/>
    <col min="3854" max="3854" width="9.140625" style="6" customWidth="1"/>
    <col min="3855" max="3858" width="0" style="6" hidden="1" customWidth="1"/>
    <col min="3859" max="4096" width="9.140625" style="6"/>
    <col min="4097" max="4097" width="8.140625" style="6" customWidth="1"/>
    <col min="4098" max="4098" width="4.42578125" style="6" bestFit="1" customWidth="1"/>
    <col min="4099" max="4099" width="53.140625" style="6" bestFit="1" customWidth="1"/>
    <col min="4100" max="4100" width="19.42578125" style="6" bestFit="1" customWidth="1"/>
    <col min="4101" max="4101" width="15.7109375" style="6" customWidth="1"/>
    <col min="4102" max="4102" width="19.140625" style="6" customWidth="1"/>
    <col min="4103" max="4103" width="17.85546875" style="6" customWidth="1"/>
    <col min="4104" max="4104" width="1.28515625" style="6" customWidth="1"/>
    <col min="4105" max="4105" width="4" style="6" customWidth="1"/>
    <col min="4106" max="4106" width="10.5703125" style="6" customWidth="1"/>
    <col min="4107" max="4109" width="0" style="6" hidden="1" customWidth="1"/>
    <col min="4110" max="4110" width="9.140625" style="6" customWidth="1"/>
    <col min="4111" max="4114" width="0" style="6" hidden="1" customWidth="1"/>
    <col min="4115" max="4352" width="9.140625" style="6"/>
    <col min="4353" max="4353" width="8.140625" style="6" customWidth="1"/>
    <col min="4354" max="4354" width="4.42578125" style="6" bestFit="1" customWidth="1"/>
    <col min="4355" max="4355" width="53.140625" style="6" bestFit="1" customWidth="1"/>
    <col min="4356" max="4356" width="19.42578125" style="6" bestFit="1" customWidth="1"/>
    <col min="4357" max="4357" width="15.7109375" style="6" customWidth="1"/>
    <col min="4358" max="4358" width="19.140625" style="6" customWidth="1"/>
    <col min="4359" max="4359" width="17.85546875" style="6" customWidth="1"/>
    <col min="4360" max="4360" width="1.28515625" style="6" customWidth="1"/>
    <col min="4361" max="4361" width="4" style="6" customWidth="1"/>
    <col min="4362" max="4362" width="10.5703125" style="6" customWidth="1"/>
    <col min="4363" max="4365" width="0" style="6" hidden="1" customWidth="1"/>
    <col min="4366" max="4366" width="9.140625" style="6" customWidth="1"/>
    <col min="4367" max="4370" width="0" style="6" hidden="1" customWidth="1"/>
    <col min="4371" max="4608" width="9.140625" style="6"/>
    <col min="4609" max="4609" width="8.140625" style="6" customWidth="1"/>
    <col min="4610" max="4610" width="4.42578125" style="6" bestFit="1" customWidth="1"/>
    <col min="4611" max="4611" width="53.140625" style="6" bestFit="1" customWidth="1"/>
    <col min="4612" max="4612" width="19.42578125" style="6" bestFit="1" customWidth="1"/>
    <col min="4613" max="4613" width="15.7109375" style="6" customWidth="1"/>
    <col min="4614" max="4614" width="19.140625" style="6" customWidth="1"/>
    <col min="4615" max="4615" width="17.85546875" style="6" customWidth="1"/>
    <col min="4616" max="4616" width="1.28515625" style="6" customWidth="1"/>
    <col min="4617" max="4617" width="4" style="6" customWidth="1"/>
    <col min="4618" max="4618" width="10.5703125" style="6" customWidth="1"/>
    <col min="4619" max="4621" width="0" style="6" hidden="1" customWidth="1"/>
    <col min="4622" max="4622" width="9.140625" style="6" customWidth="1"/>
    <col min="4623" max="4626" width="0" style="6" hidden="1" customWidth="1"/>
    <col min="4627" max="4864" width="9.140625" style="6"/>
    <col min="4865" max="4865" width="8.140625" style="6" customWidth="1"/>
    <col min="4866" max="4866" width="4.42578125" style="6" bestFit="1" customWidth="1"/>
    <col min="4867" max="4867" width="53.140625" style="6" bestFit="1" customWidth="1"/>
    <col min="4868" max="4868" width="19.42578125" style="6" bestFit="1" customWidth="1"/>
    <col min="4869" max="4869" width="15.7109375" style="6" customWidth="1"/>
    <col min="4870" max="4870" width="19.140625" style="6" customWidth="1"/>
    <col min="4871" max="4871" width="17.85546875" style="6" customWidth="1"/>
    <col min="4872" max="4872" width="1.28515625" style="6" customWidth="1"/>
    <col min="4873" max="4873" width="4" style="6" customWidth="1"/>
    <col min="4874" max="4874" width="10.5703125" style="6" customWidth="1"/>
    <col min="4875" max="4877" width="0" style="6" hidden="1" customWidth="1"/>
    <col min="4878" max="4878" width="9.140625" style="6" customWidth="1"/>
    <col min="4879" max="4882" width="0" style="6" hidden="1" customWidth="1"/>
    <col min="4883" max="5120" width="9.140625" style="6"/>
    <col min="5121" max="5121" width="8.140625" style="6" customWidth="1"/>
    <col min="5122" max="5122" width="4.42578125" style="6" bestFit="1" customWidth="1"/>
    <col min="5123" max="5123" width="53.140625" style="6" bestFit="1" customWidth="1"/>
    <col min="5124" max="5124" width="19.42578125" style="6" bestFit="1" customWidth="1"/>
    <col min="5125" max="5125" width="15.7109375" style="6" customWidth="1"/>
    <col min="5126" max="5126" width="19.140625" style="6" customWidth="1"/>
    <col min="5127" max="5127" width="17.85546875" style="6" customWidth="1"/>
    <col min="5128" max="5128" width="1.28515625" style="6" customWidth="1"/>
    <col min="5129" max="5129" width="4" style="6" customWidth="1"/>
    <col min="5130" max="5130" width="10.5703125" style="6" customWidth="1"/>
    <col min="5131" max="5133" width="0" style="6" hidden="1" customWidth="1"/>
    <col min="5134" max="5134" width="9.140625" style="6" customWidth="1"/>
    <col min="5135" max="5138" width="0" style="6" hidden="1" customWidth="1"/>
    <col min="5139" max="5376" width="9.140625" style="6"/>
    <col min="5377" max="5377" width="8.140625" style="6" customWidth="1"/>
    <col min="5378" max="5378" width="4.42578125" style="6" bestFit="1" customWidth="1"/>
    <col min="5379" max="5379" width="53.140625" style="6" bestFit="1" customWidth="1"/>
    <col min="5380" max="5380" width="19.42578125" style="6" bestFit="1" customWidth="1"/>
    <col min="5381" max="5381" width="15.7109375" style="6" customWidth="1"/>
    <col min="5382" max="5382" width="19.140625" style="6" customWidth="1"/>
    <col min="5383" max="5383" width="17.85546875" style="6" customWidth="1"/>
    <col min="5384" max="5384" width="1.28515625" style="6" customWidth="1"/>
    <col min="5385" max="5385" width="4" style="6" customWidth="1"/>
    <col min="5386" max="5386" width="10.5703125" style="6" customWidth="1"/>
    <col min="5387" max="5389" width="0" style="6" hidden="1" customWidth="1"/>
    <col min="5390" max="5390" width="9.140625" style="6" customWidth="1"/>
    <col min="5391" max="5394" width="0" style="6" hidden="1" customWidth="1"/>
    <col min="5395" max="5632" width="9.140625" style="6"/>
    <col min="5633" max="5633" width="8.140625" style="6" customWidth="1"/>
    <col min="5634" max="5634" width="4.42578125" style="6" bestFit="1" customWidth="1"/>
    <col min="5635" max="5635" width="53.140625" style="6" bestFit="1" customWidth="1"/>
    <col min="5636" max="5636" width="19.42578125" style="6" bestFit="1" customWidth="1"/>
    <col min="5637" max="5637" width="15.7109375" style="6" customWidth="1"/>
    <col min="5638" max="5638" width="19.140625" style="6" customWidth="1"/>
    <col min="5639" max="5639" width="17.85546875" style="6" customWidth="1"/>
    <col min="5640" max="5640" width="1.28515625" style="6" customWidth="1"/>
    <col min="5641" max="5641" width="4" style="6" customWidth="1"/>
    <col min="5642" max="5642" width="10.5703125" style="6" customWidth="1"/>
    <col min="5643" max="5645" width="0" style="6" hidden="1" customWidth="1"/>
    <col min="5646" max="5646" width="9.140625" style="6" customWidth="1"/>
    <col min="5647" max="5650" width="0" style="6" hidden="1" customWidth="1"/>
    <col min="5651" max="5888" width="9.140625" style="6"/>
    <col min="5889" max="5889" width="8.140625" style="6" customWidth="1"/>
    <col min="5890" max="5890" width="4.42578125" style="6" bestFit="1" customWidth="1"/>
    <col min="5891" max="5891" width="53.140625" style="6" bestFit="1" customWidth="1"/>
    <col min="5892" max="5892" width="19.42578125" style="6" bestFit="1" customWidth="1"/>
    <col min="5893" max="5893" width="15.7109375" style="6" customWidth="1"/>
    <col min="5894" max="5894" width="19.140625" style="6" customWidth="1"/>
    <col min="5895" max="5895" width="17.85546875" style="6" customWidth="1"/>
    <col min="5896" max="5896" width="1.28515625" style="6" customWidth="1"/>
    <col min="5897" max="5897" width="4" style="6" customWidth="1"/>
    <col min="5898" max="5898" width="10.5703125" style="6" customWidth="1"/>
    <col min="5899" max="5901" width="0" style="6" hidden="1" customWidth="1"/>
    <col min="5902" max="5902" width="9.140625" style="6" customWidth="1"/>
    <col min="5903" max="5906" width="0" style="6" hidden="1" customWidth="1"/>
    <col min="5907" max="6144" width="9.140625" style="6"/>
    <col min="6145" max="6145" width="8.140625" style="6" customWidth="1"/>
    <col min="6146" max="6146" width="4.42578125" style="6" bestFit="1" customWidth="1"/>
    <col min="6147" max="6147" width="53.140625" style="6" bestFit="1" customWidth="1"/>
    <col min="6148" max="6148" width="19.42578125" style="6" bestFit="1" customWidth="1"/>
    <col min="6149" max="6149" width="15.7109375" style="6" customWidth="1"/>
    <col min="6150" max="6150" width="19.140625" style="6" customWidth="1"/>
    <col min="6151" max="6151" width="17.85546875" style="6" customWidth="1"/>
    <col min="6152" max="6152" width="1.28515625" style="6" customWidth="1"/>
    <col min="6153" max="6153" width="4" style="6" customWidth="1"/>
    <col min="6154" max="6154" width="10.5703125" style="6" customWidth="1"/>
    <col min="6155" max="6157" width="0" style="6" hidden="1" customWidth="1"/>
    <col min="6158" max="6158" width="9.140625" style="6" customWidth="1"/>
    <col min="6159" max="6162" width="0" style="6" hidden="1" customWidth="1"/>
    <col min="6163" max="6400" width="9.140625" style="6"/>
    <col min="6401" max="6401" width="8.140625" style="6" customWidth="1"/>
    <col min="6402" max="6402" width="4.42578125" style="6" bestFit="1" customWidth="1"/>
    <col min="6403" max="6403" width="53.140625" style="6" bestFit="1" customWidth="1"/>
    <col min="6404" max="6404" width="19.42578125" style="6" bestFit="1" customWidth="1"/>
    <col min="6405" max="6405" width="15.7109375" style="6" customWidth="1"/>
    <col min="6406" max="6406" width="19.140625" style="6" customWidth="1"/>
    <col min="6407" max="6407" width="17.85546875" style="6" customWidth="1"/>
    <col min="6408" max="6408" width="1.28515625" style="6" customWidth="1"/>
    <col min="6409" max="6409" width="4" style="6" customWidth="1"/>
    <col min="6410" max="6410" width="10.5703125" style="6" customWidth="1"/>
    <col min="6411" max="6413" width="0" style="6" hidden="1" customWidth="1"/>
    <col min="6414" max="6414" width="9.140625" style="6" customWidth="1"/>
    <col min="6415" max="6418" width="0" style="6" hidden="1" customWidth="1"/>
    <col min="6419" max="6656" width="9.140625" style="6"/>
    <col min="6657" max="6657" width="8.140625" style="6" customWidth="1"/>
    <col min="6658" max="6658" width="4.42578125" style="6" bestFit="1" customWidth="1"/>
    <col min="6659" max="6659" width="53.140625" style="6" bestFit="1" customWidth="1"/>
    <col min="6660" max="6660" width="19.42578125" style="6" bestFit="1" customWidth="1"/>
    <col min="6661" max="6661" width="15.7109375" style="6" customWidth="1"/>
    <col min="6662" max="6662" width="19.140625" style="6" customWidth="1"/>
    <col min="6663" max="6663" width="17.85546875" style="6" customWidth="1"/>
    <col min="6664" max="6664" width="1.28515625" style="6" customWidth="1"/>
    <col min="6665" max="6665" width="4" style="6" customWidth="1"/>
    <col min="6666" max="6666" width="10.5703125" style="6" customWidth="1"/>
    <col min="6667" max="6669" width="0" style="6" hidden="1" customWidth="1"/>
    <col min="6670" max="6670" width="9.140625" style="6" customWidth="1"/>
    <col min="6671" max="6674" width="0" style="6" hidden="1" customWidth="1"/>
    <col min="6675" max="6912" width="9.140625" style="6"/>
    <col min="6913" max="6913" width="8.140625" style="6" customWidth="1"/>
    <col min="6914" max="6914" width="4.42578125" style="6" bestFit="1" customWidth="1"/>
    <col min="6915" max="6915" width="53.140625" style="6" bestFit="1" customWidth="1"/>
    <col min="6916" max="6916" width="19.42578125" style="6" bestFit="1" customWidth="1"/>
    <col min="6917" max="6917" width="15.7109375" style="6" customWidth="1"/>
    <col min="6918" max="6918" width="19.140625" style="6" customWidth="1"/>
    <col min="6919" max="6919" width="17.85546875" style="6" customWidth="1"/>
    <col min="6920" max="6920" width="1.28515625" style="6" customWidth="1"/>
    <col min="6921" max="6921" width="4" style="6" customWidth="1"/>
    <col min="6922" max="6922" width="10.5703125" style="6" customWidth="1"/>
    <col min="6923" max="6925" width="0" style="6" hidden="1" customWidth="1"/>
    <col min="6926" max="6926" width="9.140625" style="6" customWidth="1"/>
    <col min="6927" max="6930" width="0" style="6" hidden="1" customWidth="1"/>
    <col min="6931" max="7168" width="9.140625" style="6"/>
    <col min="7169" max="7169" width="8.140625" style="6" customWidth="1"/>
    <col min="7170" max="7170" width="4.42578125" style="6" bestFit="1" customWidth="1"/>
    <col min="7171" max="7171" width="53.140625" style="6" bestFit="1" customWidth="1"/>
    <col min="7172" max="7172" width="19.42578125" style="6" bestFit="1" customWidth="1"/>
    <col min="7173" max="7173" width="15.7109375" style="6" customWidth="1"/>
    <col min="7174" max="7174" width="19.140625" style="6" customWidth="1"/>
    <col min="7175" max="7175" width="17.85546875" style="6" customWidth="1"/>
    <col min="7176" max="7176" width="1.28515625" style="6" customWidth="1"/>
    <col min="7177" max="7177" width="4" style="6" customWidth="1"/>
    <col min="7178" max="7178" width="10.5703125" style="6" customWidth="1"/>
    <col min="7179" max="7181" width="0" style="6" hidden="1" customWidth="1"/>
    <col min="7182" max="7182" width="9.140625" style="6" customWidth="1"/>
    <col min="7183" max="7186" width="0" style="6" hidden="1" customWidth="1"/>
    <col min="7187" max="7424" width="9.140625" style="6"/>
    <col min="7425" max="7425" width="8.140625" style="6" customWidth="1"/>
    <col min="7426" max="7426" width="4.42578125" style="6" bestFit="1" customWidth="1"/>
    <col min="7427" max="7427" width="53.140625" style="6" bestFit="1" customWidth="1"/>
    <col min="7428" max="7428" width="19.42578125" style="6" bestFit="1" customWidth="1"/>
    <col min="7429" max="7429" width="15.7109375" style="6" customWidth="1"/>
    <col min="7430" max="7430" width="19.140625" style="6" customWidth="1"/>
    <col min="7431" max="7431" width="17.85546875" style="6" customWidth="1"/>
    <col min="7432" max="7432" width="1.28515625" style="6" customWidth="1"/>
    <col min="7433" max="7433" width="4" style="6" customWidth="1"/>
    <col min="7434" max="7434" width="10.5703125" style="6" customWidth="1"/>
    <col min="7435" max="7437" width="0" style="6" hidden="1" customWidth="1"/>
    <col min="7438" max="7438" width="9.140625" style="6" customWidth="1"/>
    <col min="7439" max="7442" width="0" style="6" hidden="1" customWidth="1"/>
    <col min="7443" max="7680" width="9.140625" style="6"/>
    <col min="7681" max="7681" width="8.140625" style="6" customWidth="1"/>
    <col min="7682" max="7682" width="4.42578125" style="6" bestFit="1" customWidth="1"/>
    <col min="7683" max="7683" width="53.140625" style="6" bestFit="1" customWidth="1"/>
    <col min="7684" max="7684" width="19.42578125" style="6" bestFit="1" customWidth="1"/>
    <col min="7685" max="7685" width="15.7109375" style="6" customWidth="1"/>
    <col min="7686" max="7686" width="19.140625" style="6" customWidth="1"/>
    <col min="7687" max="7687" width="17.85546875" style="6" customWidth="1"/>
    <col min="7688" max="7688" width="1.28515625" style="6" customWidth="1"/>
    <col min="7689" max="7689" width="4" style="6" customWidth="1"/>
    <col min="7690" max="7690" width="10.5703125" style="6" customWidth="1"/>
    <col min="7691" max="7693" width="0" style="6" hidden="1" customWidth="1"/>
    <col min="7694" max="7694" width="9.140625" style="6" customWidth="1"/>
    <col min="7695" max="7698" width="0" style="6" hidden="1" customWidth="1"/>
    <col min="7699" max="7936" width="9.140625" style="6"/>
    <col min="7937" max="7937" width="8.140625" style="6" customWidth="1"/>
    <col min="7938" max="7938" width="4.42578125" style="6" bestFit="1" customWidth="1"/>
    <col min="7939" max="7939" width="53.140625" style="6" bestFit="1" customWidth="1"/>
    <col min="7940" max="7940" width="19.42578125" style="6" bestFit="1" customWidth="1"/>
    <col min="7941" max="7941" width="15.7109375" style="6" customWidth="1"/>
    <col min="7942" max="7942" width="19.140625" style="6" customWidth="1"/>
    <col min="7943" max="7943" width="17.85546875" style="6" customWidth="1"/>
    <col min="7944" max="7944" width="1.28515625" style="6" customWidth="1"/>
    <col min="7945" max="7945" width="4" style="6" customWidth="1"/>
    <col min="7946" max="7946" width="10.5703125" style="6" customWidth="1"/>
    <col min="7947" max="7949" width="0" style="6" hidden="1" customWidth="1"/>
    <col min="7950" max="7950" width="9.140625" style="6" customWidth="1"/>
    <col min="7951" max="7954" width="0" style="6" hidden="1" customWidth="1"/>
    <col min="7955" max="8192" width="9.140625" style="6"/>
    <col min="8193" max="8193" width="8.140625" style="6" customWidth="1"/>
    <col min="8194" max="8194" width="4.42578125" style="6" bestFit="1" customWidth="1"/>
    <col min="8195" max="8195" width="53.140625" style="6" bestFit="1" customWidth="1"/>
    <col min="8196" max="8196" width="19.42578125" style="6" bestFit="1" customWidth="1"/>
    <col min="8197" max="8197" width="15.7109375" style="6" customWidth="1"/>
    <col min="8198" max="8198" width="19.140625" style="6" customWidth="1"/>
    <col min="8199" max="8199" width="17.85546875" style="6" customWidth="1"/>
    <col min="8200" max="8200" width="1.28515625" style="6" customWidth="1"/>
    <col min="8201" max="8201" width="4" style="6" customWidth="1"/>
    <col min="8202" max="8202" width="10.5703125" style="6" customWidth="1"/>
    <col min="8203" max="8205" width="0" style="6" hidden="1" customWidth="1"/>
    <col min="8206" max="8206" width="9.140625" style="6" customWidth="1"/>
    <col min="8207" max="8210" width="0" style="6" hidden="1" customWidth="1"/>
    <col min="8211" max="8448" width="9.140625" style="6"/>
    <col min="8449" max="8449" width="8.140625" style="6" customWidth="1"/>
    <col min="8450" max="8450" width="4.42578125" style="6" bestFit="1" customWidth="1"/>
    <col min="8451" max="8451" width="53.140625" style="6" bestFit="1" customWidth="1"/>
    <col min="8452" max="8452" width="19.42578125" style="6" bestFit="1" customWidth="1"/>
    <col min="8453" max="8453" width="15.7109375" style="6" customWidth="1"/>
    <col min="8454" max="8454" width="19.140625" style="6" customWidth="1"/>
    <col min="8455" max="8455" width="17.85546875" style="6" customWidth="1"/>
    <col min="8456" max="8456" width="1.28515625" style="6" customWidth="1"/>
    <col min="8457" max="8457" width="4" style="6" customWidth="1"/>
    <col min="8458" max="8458" width="10.5703125" style="6" customWidth="1"/>
    <col min="8459" max="8461" width="0" style="6" hidden="1" customWidth="1"/>
    <col min="8462" max="8462" width="9.140625" style="6" customWidth="1"/>
    <col min="8463" max="8466" width="0" style="6" hidden="1" customWidth="1"/>
    <col min="8467" max="8704" width="9.140625" style="6"/>
    <col min="8705" max="8705" width="8.140625" style="6" customWidth="1"/>
    <col min="8706" max="8706" width="4.42578125" style="6" bestFit="1" customWidth="1"/>
    <col min="8707" max="8707" width="53.140625" style="6" bestFit="1" customWidth="1"/>
    <col min="8708" max="8708" width="19.42578125" style="6" bestFit="1" customWidth="1"/>
    <col min="8709" max="8709" width="15.7109375" style="6" customWidth="1"/>
    <col min="8710" max="8710" width="19.140625" style="6" customWidth="1"/>
    <col min="8711" max="8711" width="17.85546875" style="6" customWidth="1"/>
    <col min="8712" max="8712" width="1.28515625" style="6" customWidth="1"/>
    <col min="8713" max="8713" width="4" style="6" customWidth="1"/>
    <col min="8714" max="8714" width="10.5703125" style="6" customWidth="1"/>
    <col min="8715" max="8717" width="0" style="6" hidden="1" customWidth="1"/>
    <col min="8718" max="8718" width="9.140625" style="6" customWidth="1"/>
    <col min="8719" max="8722" width="0" style="6" hidden="1" customWidth="1"/>
    <col min="8723" max="8960" width="9.140625" style="6"/>
    <col min="8961" max="8961" width="8.140625" style="6" customWidth="1"/>
    <col min="8962" max="8962" width="4.42578125" style="6" bestFit="1" customWidth="1"/>
    <col min="8963" max="8963" width="53.140625" style="6" bestFit="1" customWidth="1"/>
    <col min="8964" max="8964" width="19.42578125" style="6" bestFit="1" customWidth="1"/>
    <col min="8965" max="8965" width="15.7109375" style="6" customWidth="1"/>
    <col min="8966" max="8966" width="19.140625" style="6" customWidth="1"/>
    <col min="8967" max="8967" width="17.85546875" style="6" customWidth="1"/>
    <col min="8968" max="8968" width="1.28515625" style="6" customWidth="1"/>
    <col min="8969" max="8969" width="4" style="6" customWidth="1"/>
    <col min="8970" max="8970" width="10.5703125" style="6" customWidth="1"/>
    <col min="8971" max="8973" width="0" style="6" hidden="1" customWidth="1"/>
    <col min="8974" max="8974" width="9.140625" style="6" customWidth="1"/>
    <col min="8975" max="8978" width="0" style="6" hidden="1" customWidth="1"/>
    <col min="8979" max="9216" width="9.140625" style="6"/>
    <col min="9217" max="9217" width="8.140625" style="6" customWidth="1"/>
    <col min="9218" max="9218" width="4.42578125" style="6" bestFit="1" customWidth="1"/>
    <col min="9219" max="9219" width="53.140625" style="6" bestFit="1" customWidth="1"/>
    <col min="9220" max="9220" width="19.42578125" style="6" bestFit="1" customWidth="1"/>
    <col min="9221" max="9221" width="15.7109375" style="6" customWidth="1"/>
    <col min="9222" max="9222" width="19.140625" style="6" customWidth="1"/>
    <col min="9223" max="9223" width="17.85546875" style="6" customWidth="1"/>
    <col min="9224" max="9224" width="1.28515625" style="6" customWidth="1"/>
    <col min="9225" max="9225" width="4" style="6" customWidth="1"/>
    <col min="9226" max="9226" width="10.5703125" style="6" customWidth="1"/>
    <col min="9227" max="9229" width="0" style="6" hidden="1" customWidth="1"/>
    <col min="9230" max="9230" width="9.140625" style="6" customWidth="1"/>
    <col min="9231" max="9234" width="0" style="6" hidden="1" customWidth="1"/>
    <col min="9235" max="9472" width="9.140625" style="6"/>
    <col min="9473" max="9473" width="8.140625" style="6" customWidth="1"/>
    <col min="9474" max="9474" width="4.42578125" style="6" bestFit="1" customWidth="1"/>
    <col min="9475" max="9475" width="53.140625" style="6" bestFit="1" customWidth="1"/>
    <col min="9476" max="9476" width="19.42578125" style="6" bestFit="1" customWidth="1"/>
    <col min="9477" max="9477" width="15.7109375" style="6" customWidth="1"/>
    <col min="9478" max="9478" width="19.140625" style="6" customWidth="1"/>
    <col min="9479" max="9479" width="17.85546875" style="6" customWidth="1"/>
    <col min="9480" max="9480" width="1.28515625" style="6" customWidth="1"/>
    <col min="9481" max="9481" width="4" style="6" customWidth="1"/>
    <col min="9482" max="9482" width="10.5703125" style="6" customWidth="1"/>
    <col min="9483" max="9485" width="0" style="6" hidden="1" customWidth="1"/>
    <col min="9486" max="9486" width="9.140625" style="6" customWidth="1"/>
    <col min="9487" max="9490" width="0" style="6" hidden="1" customWidth="1"/>
    <col min="9491" max="9728" width="9.140625" style="6"/>
    <col min="9729" max="9729" width="8.140625" style="6" customWidth="1"/>
    <col min="9730" max="9730" width="4.42578125" style="6" bestFit="1" customWidth="1"/>
    <col min="9731" max="9731" width="53.140625" style="6" bestFit="1" customWidth="1"/>
    <col min="9732" max="9732" width="19.42578125" style="6" bestFit="1" customWidth="1"/>
    <col min="9733" max="9733" width="15.7109375" style="6" customWidth="1"/>
    <col min="9734" max="9734" width="19.140625" style="6" customWidth="1"/>
    <col min="9735" max="9735" width="17.85546875" style="6" customWidth="1"/>
    <col min="9736" max="9736" width="1.28515625" style="6" customWidth="1"/>
    <col min="9737" max="9737" width="4" style="6" customWidth="1"/>
    <col min="9738" max="9738" width="10.5703125" style="6" customWidth="1"/>
    <col min="9739" max="9741" width="0" style="6" hidden="1" customWidth="1"/>
    <col min="9742" max="9742" width="9.140625" style="6" customWidth="1"/>
    <col min="9743" max="9746" width="0" style="6" hidden="1" customWidth="1"/>
    <col min="9747" max="9984" width="9.140625" style="6"/>
    <col min="9985" max="9985" width="8.140625" style="6" customWidth="1"/>
    <col min="9986" max="9986" width="4.42578125" style="6" bestFit="1" customWidth="1"/>
    <col min="9987" max="9987" width="53.140625" style="6" bestFit="1" customWidth="1"/>
    <col min="9988" max="9988" width="19.42578125" style="6" bestFit="1" customWidth="1"/>
    <col min="9989" max="9989" width="15.7109375" style="6" customWidth="1"/>
    <col min="9990" max="9990" width="19.140625" style="6" customWidth="1"/>
    <col min="9991" max="9991" width="17.85546875" style="6" customWidth="1"/>
    <col min="9992" max="9992" width="1.28515625" style="6" customWidth="1"/>
    <col min="9993" max="9993" width="4" style="6" customWidth="1"/>
    <col min="9994" max="9994" width="10.5703125" style="6" customWidth="1"/>
    <col min="9995" max="9997" width="0" style="6" hidden="1" customWidth="1"/>
    <col min="9998" max="9998" width="9.140625" style="6" customWidth="1"/>
    <col min="9999" max="10002" width="0" style="6" hidden="1" customWidth="1"/>
    <col min="10003" max="10240" width="9.140625" style="6"/>
    <col min="10241" max="10241" width="8.140625" style="6" customWidth="1"/>
    <col min="10242" max="10242" width="4.42578125" style="6" bestFit="1" customWidth="1"/>
    <col min="10243" max="10243" width="53.140625" style="6" bestFit="1" customWidth="1"/>
    <col min="10244" max="10244" width="19.42578125" style="6" bestFit="1" customWidth="1"/>
    <col min="10245" max="10245" width="15.7109375" style="6" customWidth="1"/>
    <col min="10246" max="10246" width="19.140625" style="6" customWidth="1"/>
    <col min="10247" max="10247" width="17.85546875" style="6" customWidth="1"/>
    <col min="10248" max="10248" width="1.28515625" style="6" customWidth="1"/>
    <col min="10249" max="10249" width="4" style="6" customWidth="1"/>
    <col min="10250" max="10250" width="10.5703125" style="6" customWidth="1"/>
    <col min="10251" max="10253" width="0" style="6" hidden="1" customWidth="1"/>
    <col min="10254" max="10254" width="9.140625" style="6" customWidth="1"/>
    <col min="10255" max="10258" width="0" style="6" hidden="1" customWidth="1"/>
    <col min="10259" max="10496" width="9.140625" style="6"/>
    <col min="10497" max="10497" width="8.140625" style="6" customWidth="1"/>
    <col min="10498" max="10498" width="4.42578125" style="6" bestFit="1" customWidth="1"/>
    <col min="10499" max="10499" width="53.140625" style="6" bestFit="1" customWidth="1"/>
    <col min="10500" max="10500" width="19.42578125" style="6" bestFit="1" customWidth="1"/>
    <col min="10501" max="10501" width="15.7109375" style="6" customWidth="1"/>
    <col min="10502" max="10502" width="19.140625" style="6" customWidth="1"/>
    <col min="10503" max="10503" width="17.85546875" style="6" customWidth="1"/>
    <col min="10504" max="10504" width="1.28515625" style="6" customWidth="1"/>
    <col min="10505" max="10505" width="4" style="6" customWidth="1"/>
    <col min="10506" max="10506" width="10.5703125" style="6" customWidth="1"/>
    <col min="10507" max="10509" width="0" style="6" hidden="1" customWidth="1"/>
    <col min="10510" max="10510" width="9.140625" style="6" customWidth="1"/>
    <col min="10511" max="10514" width="0" style="6" hidden="1" customWidth="1"/>
    <col min="10515" max="10752" width="9.140625" style="6"/>
    <col min="10753" max="10753" width="8.140625" style="6" customWidth="1"/>
    <col min="10754" max="10754" width="4.42578125" style="6" bestFit="1" customWidth="1"/>
    <col min="10755" max="10755" width="53.140625" style="6" bestFit="1" customWidth="1"/>
    <col min="10756" max="10756" width="19.42578125" style="6" bestFit="1" customWidth="1"/>
    <col min="10757" max="10757" width="15.7109375" style="6" customWidth="1"/>
    <col min="10758" max="10758" width="19.140625" style="6" customWidth="1"/>
    <col min="10759" max="10759" width="17.85546875" style="6" customWidth="1"/>
    <col min="10760" max="10760" width="1.28515625" style="6" customWidth="1"/>
    <col min="10761" max="10761" width="4" style="6" customWidth="1"/>
    <col min="10762" max="10762" width="10.5703125" style="6" customWidth="1"/>
    <col min="10763" max="10765" width="0" style="6" hidden="1" customWidth="1"/>
    <col min="10766" max="10766" width="9.140625" style="6" customWidth="1"/>
    <col min="10767" max="10770" width="0" style="6" hidden="1" customWidth="1"/>
    <col min="10771" max="11008" width="9.140625" style="6"/>
    <col min="11009" max="11009" width="8.140625" style="6" customWidth="1"/>
    <col min="11010" max="11010" width="4.42578125" style="6" bestFit="1" customWidth="1"/>
    <col min="11011" max="11011" width="53.140625" style="6" bestFit="1" customWidth="1"/>
    <col min="11012" max="11012" width="19.42578125" style="6" bestFit="1" customWidth="1"/>
    <col min="11013" max="11013" width="15.7109375" style="6" customWidth="1"/>
    <col min="11014" max="11014" width="19.140625" style="6" customWidth="1"/>
    <col min="11015" max="11015" width="17.85546875" style="6" customWidth="1"/>
    <col min="11016" max="11016" width="1.28515625" style="6" customWidth="1"/>
    <col min="11017" max="11017" width="4" style="6" customWidth="1"/>
    <col min="11018" max="11018" width="10.5703125" style="6" customWidth="1"/>
    <col min="11019" max="11021" width="0" style="6" hidden="1" customWidth="1"/>
    <col min="11022" max="11022" width="9.140625" style="6" customWidth="1"/>
    <col min="11023" max="11026" width="0" style="6" hidden="1" customWidth="1"/>
    <col min="11027" max="11264" width="9.140625" style="6"/>
    <col min="11265" max="11265" width="8.140625" style="6" customWidth="1"/>
    <col min="11266" max="11266" width="4.42578125" style="6" bestFit="1" customWidth="1"/>
    <col min="11267" max="11267" width="53.140625" style="6" bestFit="1" customWidth="1"/>
    <col min="11268" max="11268" width="19.42578125" style="6" bestFit="1" customWidth="1"/>
    <col min="11269" max="11269" width="15.7109375" style="6" customWidth="1"/>
    <col min="11270" max="11270" width="19.140625" style="6" customWidth="1"/>
    <col min="11271" max="11271" width="17.85546875" style="6" customWidth="1"/>
    <col min="11272" max="11272" width="1.28515625" style="6" customWidth="1"/>
    <col min="11273" max="11273" width="4" style="6" customWidth="1"/>
    <col min="11274" max="11274" width="10.5703125" style="6" customWidth="1"/>
    <col min="11275" max="11277" width="0" style="6" hidden="1" customWidth="1"/>
    <col min="11278" max="11278" width="9.140625" style="6" customWidth="1"/>
    <col min="11279" max="11282" width="0" style="6" hidden="1" customWidth="1"/>
    <col min="11283" max="11520" width="9.140625" style="6"/>
    <col min="11521" max="11521" width="8.140625" style="6" customWidth="1"/>
    <col min="11522" max="11522" width="4.42578125" style="6" bestFit="1" customWidth="1"/>
    <col min="11523" max="11523" width="53.140625" style="6" bestFit="1" customWidth="1"/>
    <col min="11524" max="11524" width="19.42578125" style="6" bestFit="1" customWidth="1"/>
    <col min="11525" max="11525" width="15.7109375" style="6" customWidth="1"/>
    <col min="11526" max="11526" width="19.140625" style="6" customWidth="1"/>
    <col min="11527" max="11527" width="17.85546875" style="6" customWidth="1"/>
    <col min="11528" max="11528" width="1.28515625" style="6" customWidth="1"/>
    <col min="11529" max="11529" width="4" style="6" customWidth="1"/>
    <col min="11530" max="11530" width="10.5703125" style="6" customWidth="1"/>
    <col min="11531" max="11533" width="0" style="6" hidden="1" customWidth="1"/>
    <col min="11534" max="11534" width="9.140625" style="6" customWidth="1"/>
    <col min="11535" max="11538" width="0" style="6" hidden="1" customWidth="1"/>
    <col min="11539" max="11776" width="9.140625" style="6"/>
    <col min="11777" max="11777" width="8.140625" style="6" customWidth="1"/>
    <col min="11778" max="11778" width="4.42578125" style="6" bestFit="1" customWidth="1"/>
    <col min="11779" max="11779" width="53.140625" style="6" bestFit="1" customWidth="1"/>
    <col min="11780" max="11780" width="19.42578125" style="6" bestFit="1" customWidth="1"/>
    <col min="11781" max="11781" width="15.7109375" style="6" customWidth="1"/>
    <col min="11782" max="11782" width="19.140625" style="6" customWidth="1"/>
    <col min="11783" max="11783" width="17.85546875" style="6" customWidth="1"/>
    <col min="11784" max="11784" width="1.28515625" style="6" customWidth="1"/>
    <col min="11785" max="11785" width="4" style="6" customWidth="1"/>
    <col min="11786" max="11786" width="10.5703125" style="6" customWidth="1"/>
    <col min="11787" max="11789" width="0" style="6" hidden="1" customWidth="1"/>
    <col min="11790" max="11790" width="9.140625" style="6" customWidth="1"/>
    <col min="11791" max="11794" width="0" style="6" hidden="1" customWidth="1"/>
    <col min="11795" max="12032" width="9.140625" style="6"/>
    <col min="12033" max="12033" width="8.140625" style="6" customWidth="1"/>
    <col min="12034" max="12034" width="4.42578125" style="6" bestFit="1" customWidth="1"/>
    <col min="12035" max="12035" width="53.140625" style="6" bestFit="1" customWidth="1"/>
    <col min="12036" max="12036" width="19.42578125" style="6" bestFit="1" customWidth="1"/>
    <col min="12037" max="12037" width="15.7109375" style="6" customWidth="1"/>
    <col min="12038" max="12038" width="19.140625" style="6" customWidth="1"/>
    <col min="12039" max="12039" width="17.85546875" style="6" customWidth="1"/>
    <col min="12040" max="12040" width="1.28515625" style="6" customWidth="1"/>
    <col min="12041" max="12041" width="4" style="6" customWidth="1"/>
    <col min="12042" max="12042" width="10.5703125" style="6" customWidth="1"/>
    <col min="12043" max="12045" width="0" style="6" hidden="1" customWidth="1"/>
    <col min="12046" max="12046" width="9.140625" style="6" customWidth="1"/>
    <col min="12047" max="12050" width="0" style="6" hidden="1" customWidth="1"/>
    <col min="12051" max="12288" width="9.140625" style="6"/>
    <col min="12289" max="12289" width="8.140625" style="6" customWidth="1"/>
    <col min="12290" max="12290" width="4.42578125" style="6" bestFit="1" customWidth="1"/>
    <col min="12291" max="12291" width="53.140625" style="6" bestFit="1" customWidth="1"/>
    <col min="12292" max="12292" width="19.42578125" style="6" bestFit="1" customWidth="1"/>
    <col min="12293" max="12293" width="15.7109375" style="6" customWidth="1"/>
    <col min="12294" max="12294" width="19.140625" style="6" customWidth="1"/>
    <col min="12295" max="12295" width="17.85546875" style="6" customWidth="1"/>
    <col min="12296" max="12296" width="1.28515625" style="6" customWidth="1"/>
    <col min="12297" max="12297" width="4" style="6" customWidth="1"/>
    <col min="12298" max="12298" width="10.5703125" style="6" customWidth="1"/>
    <col min="12299" max="12301" width="0" style="6" hidden="1" customWidth="1"/>
    <col min="12302" max="12302" width="9.140625" style="6" customWidth="1"/>
    <col min="12303" max="12306" width="0" style="6" hidden="1" customWidth="1"/>
    <col min="12307" max="12544" width="9.140625" style="6"/>
    <col min="12545" max="12545" width="8.140625" style="6" customWidth="1"/>
    <col min="12546" max="12546" width="4.42578125" style="6" bestFit="1" customWidth="1"/>
    <col min="12547" max="12547" width="53.140625" style="6" bestFit="1" customWidth="1"/>
    <col min="12548" max="12548" width="19.42578125" style="6" bestFit="1" customWidth="1"/>
    <col min="12549" max="12549" width="15.7109375" style="6" customWidth="1"/>
    <col min="12550" max="12550" width="19.140625" style="6" customWidth="1"/>
    <col min="12551" max="12551" width="17.85546875" style="6" customWidth="1"/>
    <col min="12552" max="12552" width="1.28515625" style="6" customWidth="1"/>
    <col min="12553" max="12553" width="4" style="6" customWidth="1"/>
    <col min="12554" max="12554" width="10.5703125" style="6" customWidth="1"/>
    <col min="12555" max="12557" width="0" style="6" hidden="1" customWidth="1"/>
    <col min="12558" max="12558" width="9.140625" style="6" customWidth="1"/>
    <col min="12559" max="12562" width="0" style="6" hidden="1" customWidth="1"/>
    <col min="12563" max="12800" width="9.140625" style="6"/>
    <col min="12801" max="12801" width="8.140625" style="6" customWidth="1"/>
    <col min="12802" max="12802" width="4.42578125" style="6" bestFit="1" customWidth="1"/>
    <col min="12803" max="12803" width="53.140625" style="6" bestFit="1" customWidth="1"/>
    <col min="12804" max="12804" width="19.42578125" style="6" bestFit="1" customWidth="1"/>
    <col min="12805" max="12805" width="15.7109375" style="6" customWidth="1"/>
    <col min="12806" max="12806" width="19.140625" style="6" customWidth="1"/>
    <col min="12807" max="12807" width="17.85546875" style="6" customWidth="1"/>
    <col min="12808" max="12808" width="1.28515625" style="6" customWidth="1"/>
    <col min="12809" max="12809" width="4" style="6" customWidth="1"/>
    <col min="12810" max="12810" width="10.5703125" style="6" customWidth="1"/>
    <col min="12811" max="12813" width="0" style="6" hidden="1" customWidth="1"/>
    <col min="12814" max="12814" width="9.140625" style="6" customWidth="1"/>
    <col min="12815" max="12818" width="0" style="6" hidden="1" customWidth="1"/>
    <col min="12819" max="13056" width="9.140625" style="6"/>
    <col min="13057" max="13057" width="8.140625" style="6" customWidth="1"/>
    <col min="13058" max="13058" width="4.42578125" style="6" bestFit="1" customWidth="1"/>
    <col min="13059" max="13059" width="53.140625" style="6" bestFit="1" customWidth="1"/>
    <col min="13060" max="13060" width="19.42578125" style="6" bestFit="1" customWidth="1"/>
    <col min="13061" max="13061" width="15.7109375" style="6" customWidth="1"/>
    <col min="13062" max="13062" width="19.140625" style="6" customWidth="1"/>
    <col min="13063" max="13063" width="17.85546875" style="6" customWidth="1"/>
    <col min="13064" max="13064" width="1.28515625" style="6" customWidth="1"/>
    <col min="13065" max="13065" width="4" style="6" customWidth="1"/>
    <col min="13066" max="13066" width="10.5703125" style="6" customWidth="1"/>
    <col min="13067" max="13069" width="0" style="6" hidden="1" customWidth="1"/>
    <col min="13070" max="13070" width="9.140625" style="6" customWidth="1"/>
    <col min="13071" max="13074" width="0" style="6" hidden="1" customWidth="1"/>
    <col min="13075" max="13312" width="9.140625" style="6"/>
    <col min="13313" max="13313" width="8.140625" style="6" customWidth="1"/>
    <col min="13314" max="13314" width="4.42578125" style="6" bestFit="1" customWidth="1"/>
    <col min="13315" max="13315" width="53.140625" style="6" bestFit="1" customWidth="1"/>
    <col min="13316" max="13316" width="19.42578125" style="6" bestFit="1" customWidth="1"/>
    <col min="13317" max="13317" width="15.7109375" style="6" customWidth="1"/>
    <col min="13318" max="13318" width="19.140625" style="6" customWidth="1"/>
    <col min="13319" max="13319" width="17.85546875" style="6" customWidth="1"/>
    <col min="13320" max="13320" width="1.28515625" style="6" customWidth="1"/>
    <col min="13321" max="13321" width="4" style="6" customWidth="1"/>
    <col min="13322" max="13322" width="10.5703125" style="6" customWidth="1"/>
    <col min="13323" max="13325" width="0" style="6" hidden="1" customWidth="1"/>
    <col min="13326" max="13326" width="9.140625" style="6" customWidth="1"/>
    <col min="13327" max="13330" width="0" style="6" hidden="1" customWidth="1"/>
    <col min="13331" max="13568" width="9.140625" style="6"/>
    <col min="13569" max="13569" width="8.140625" style="6" customWidth="1"/>
    <col min="13570" max="13570" width="4.42578125" style="6" bestFit="1" customWidth="1"/>
    <col min="13571" max="13571" width="53.140625" style="6" bestFit="1" customWidth="1"/>
    <col min="13572" max="13572" width="19.42578125" style="6" bestFit="1" customWidth="1"/>
    <col min="13573" max="13573" width="15.7109375" style="6" customWidth="1"/>
    <col min="13574" max="13574" width="19.140625" style="6" customWidth="1"/>
    <col min="13575" max="13575" width="17.85546875" style="6" customWidth="1"/>
    <col min="13576" max="13576" width="1.28515625" style="6" customWidth="1"/>
    <col min="13577" max="13577" width="4" style="6" customWidth="1"/>
    <col min="13578" max="13578" width="10.5703125" style="6" customWidth="1"/>
    <col min="13579" max="13581" width="0" style="6" hidden="1" customWidth="1"/>
    <col min="13582" max="13582" width="9.140625" style="6" customWidth="1"/>
    <col min="13583" max="13586" width="0" style="6" hidden="1" customWidth="1"/>
    <col min="13587" max="13824" width="9.140625" style="6"/>
    <col min="13825" max="13825" width="8.140625" style="6" customWidth="1"/>
    <col min="13826" max="13826" width="4.42578125" style="6" bestFit="1" customWidth="1"/>
    <col min="13827" max="13827" width="53.140625" style="6" bestFit="1" customWidth="1"/>
    <col min="13828" max="13828" width="19.42578125" style="6" bestFit="1" customWidth="1"/>
    <col min="13829" max="13829" width="15.7109375" style="6" customWidth="1"/>
    <col min="13830" max="13830" width="19.140625" style="6" customWidth="1"/>
    <col min="13831" max="13831" width="17.85546875" style="6" customWidth="1"/>
    <col min="13832" max="13832" width="1.28515625" style="6" customWidth="1"/>
    <col min="13833" max="13833" width="4" style="6" customWidth="1"/>
    <col min="13834" max="13834" width="10.5703125" style="6" customWidth="1"/>
    <col min="13835" max="13837" width="0" style="6" hidden="1" customWidth="1"/>
    <col min="13838" max="13838" width="9.140625" style="6" customWidth="1"/>
    <col min="13839" max="13842" width="0" style="6" hidden="1" customWidth="1"/>
    <col min="13843" max="14080" width="9.140625" style="6"/>
    <col min="14081" max="14081" width="8.140625" style="6" customWidth="1"/>
    <col min="14082" max="14082" width="4.42578125" style="6" bestFit="1" customWidth="1"/>
    <col min="14083" max="14083" width="53.140625" style="6" bestFit="1" customWidth="1"/>
    <col min="14084" max="14084" width="19.42578125" style="6" bestFit="1" customWidth="1"/>
    <col min="14085" max="14085" width="15.7109375" style="6" customWidth="1"/>
    <col min="14086" max="14086" width="19.140625" style="6" customWidth="1"/>
    <col min="14087" max="14087" width="17.85546875" style="6" customWidth="1"/>
    <col min="14088" max="14088" width="1.28515625" style="6" customWidth="1"/>
    <col min="14089" max="14089" width="4" style="6" customWidth="1"/>
    <col min="14090" max="14090" width="10.5703125" style="6" customWidth="1"/>
    <col min="14091" max="14093" width="0" style="6" hidden="1" customWidth="1"/>
    <col min="14094" max="14094" width="9.140625" style="6" customWidth="1"/>
    <col min="14095" max="14098" width="0" style="6" hidden="1" customWidth="1"/>
    <col min="14099" max="14336" width="9.140625" style="6"/>
    <col min="14337" max="14337" width="8.140625" style="6" customWidth="1"/>
    <col min="14338" max="14338" width="4.42578125" style="6" bestFit="1" customWidth="1"/>
    <col min="14339" max="14339" width="53.140625" style="6" bestFit="1" customWidth="1"/>
    <col min="14340" max="14340" width="19.42578125" style="6" bestFit="1" customWidth="1"/>
    <col min="14341" max="14341" width="15.7109375" style="6" customWidth="1"/>
    <col min="14342" max="14342" width="19.140625" style="6" customWidth="1"/>
    <col min="14343" max="14343" width="17.85546875" style="6" customWidth="1"/>
    <col min="14344" max="14344" width="1.28515625" style="6" customWidth="1"/>
    <col min="14345" max="14345" width="4" style="6" customWidth="1"/>
    <col min="14346" max="14346" width="10.5703125" style="6" customWidth="1"/>
    <col min="14347" max="14349" width="0" style="6" hidden="1" customWidth="1"/>
    <col min="14350" max="14350" width="9.140625" style="6" customWidth="1"/>
    <col min="14351" max="14354" width="0" style="6" hidden="1" customWidth="1"/>
    <col min="14355" max="14592" width="9.140625" style="6"/>
    <col min="14593" max="14593" width="8.140625" style="6" customWidth="1"/>
    <col min="14594" max="14594" width="4.42578125" style="6" bestFit="1" customWidth="1"/>
    <col min="14595" max="14595" width="53.140625" style="6" bestFit="1" customWidth="1"/>
    <col min="14596" max="14596" width="19.42578125" style="6" bestFit="1" customWidth="1"/>
    <col min="14597" max="14597" width="15.7109375" style="6" customWidth="1"/>
    <col min="14598" max="14598" width="19.140625" style="6" customWidth="1"/>
    <col min="14599" max="14599" width="17.85546875" style="6" customWidth="1"/>
    <col min="14600" max="14600" width="1.28515625" style="6" customWidth="1"/>
    <col min="14601" max="14601" width="4" style="6" customWidth="1"/>
    <col min="14602" max="14602" width="10.5703125" style="6" customWidth="1"/>
    <col min="14603" max="14605" width="0" style="6" hidden="1" customWidth="1"/>
    <col min="14606" max="14606" width="9.140625" style="6" customWidth="1"/>
    <col min="14607" max="14610" width="0" style="6" hidden="1" customWidth="1"/>
    <col min="14611" max="14848" width="9.140625" style="6"/>
    <col min="14849" max="14849" width="8.140625" style="6" customWidth="1"/>
    <col min="14850" max="14850" width="4.42578125" style="6" bestFit="1" customWidth="1"/>
    <col min="14851" max="14851" width="53.140625" style="6" bestFit="1" customWidth="1"/>
    <col min="14852" max="14852" width="19.42578125" style="6" bestFit="1" customWidth="1"/>
    <col min="14853" max="14853" width="15.7109375" style="6" customWidth="1"/>
    <col min="14854" max="14854" width="19.140625" style="6" customWidth="1"/>
    <col min="14855" max="14855" width="17.85546875" style="6" customWidth="1"/>
    <col min="14856" max="14856" width="1.28515625" style="6" customWidth="1"/>
    <col min="14857" max="14857" width="4" style="6" customWidth="1"/>
    <col min="14858" max="14858" width="10.5703125" style="6" customWidth="1"/>
    <col min="14859" max="14861" width="0" style="6" hidden="1" customWidth="1"/>
    <col min="14862" max="14862" width="9.140625" style="6" customWidth="1"/>
    <col min="14863" max="14866" width="0" style="6" hidden="1" customWidth="1"/>
    <col min="14867" max="15104" width="9.140625" style="6"/>
    <col min="15105" max="15105" width="8.140625" style="6" customWidth="1"/>
    <col min="15106" max="15106" width="4.42578125" style="6" bestFit="1" customWidth="1"/>
    <col min="15107" max="15107" width="53.140625" style="6" bestFit="1" customWidth="1"/>
    <col min="15108" max="15108" width="19.42578125" style="6" bestFit="1" customWidth="1"/>
    <col min="15109" max="15109" width="15.7109375" style="6" customWidth="1"/>
    <col min="15110" max="15110" width="19.140625" style="6" customWidth="1"/>
    <col min="15111" max="15111" width="17.85546875" style="6" customWidth="1"/>
    <col min="15112" max="15112" width="1.28515625" style="6" customWidth="1"/>
    <col min="15113" max="15113" width="4" style="6" customWidth="1"/>
    <col min="15114" max="15114" width="10.5703125" style="6" customWidth="1"/>
    <col min="15115" max="15117" width="0" style="6" hidden="1" customWidth="1"/>
    <col min="15118" max="15118" width="9.140625" style="6" customWidth="1"/>
    <col min="15119" max="15122" width="0" style="6" hidden="1" customWidth="1"/>
    <col min="15123" max="15360" width="9.140625" style="6"/>
    <col min="15361" max="15361" width="8.140625" style="6" customWidth="1"/>
    <col min="15362" max="15362" width="4.42578125" style="6" bestFit="1" customWidth="1"/>
    <col min="15363" max="15363" width="53.140625" style="6" bestFit="1" customWidth="1"/>
    <col min="15364" max="15364" width="19.42578125" style="6" bestFit="1" customWidth="1"/>
    <col min="15365" max="15365" width="15.7109375" style="6" customWidth="1"/>
    <col min="15366" max="15366" width="19.140625" style="6" customWidth="1"/>
    <col min="15367" max="15367" width="17.85546875" style="6" customWidth="1"/>
    <col min="15368" max="15368" width="1.28515625" style="6" customWidth="1"/>
    <col min="15369" max="15369" width="4" style="6" customWidth="1"/>
    <col min="15370" max="15370" width="10.5703125" style="6" customWidth="1"/>
    <col min="15371" max="15373" width="0" style="6" hidden="1" customWidth="1"/>
    <col min="15374" max="15374" width="9.140625" style="6" customWidth="1"/>
    <col min="15375" max="15378" width="0" style="6" hidden="1" customWidth="1"/>
    <col min="15379" max="15616" width="9.140625" style="6"/>
    <col min="15617" max="15617" width="8.140625" style="6" customWidth="1"/>
    <col min="15618" max="15618" width="4.42578125" style="6" bestFit="1" customWidth="1"/>
    <col min="15619" max="15619" width="53.140625" style="6" bestFit="1" customWidth="1"/>
    <col min="15620" max="15620" width="19.42578125" style="6" bestFit="1" customWidth="1"/>
    <col min="15621" max="15621" width="15.7109375" style="6" customWidth="1"/>
    <col min="15622" max="15622" width="19.140625" style="6" customWidth="1"/>
    <col min="15623" max="15623" width="17.85546875" style="6" customWidth="1"/>
    <col min="15624" max="15624" width="1.28515625" style="6" customWidth="1"/>
    <col min="15625" max="15625" width="4" style="6" customWidth="1"/>
    <col min="15626" max="15626" width="10.5703125" style="6" customWidth="1"/>
    <col min="15627" max="15629" width="0" style="6" hidden="1" customWidth="1"/>
    <col min="15630" max="15630" width="9.140625" style="6" customWidth="1"/>
    <col min="15631" max="15634" width="0" style="6" hidden="1" customWidth="1"/>
    <col min="15635" max="15872" width="9.140625" style="6"/>
    <col min="15873" max="15873" width="8.140625" style="6" customWidth="1"/>
    <col min="15874" max="15874" width="4.42578125" style="6" bestFit="1" customWidth="1"/>
    <col min="15875" max="15875" width="53.140625" style="6" bestFit="1" customWidth="1"/>
    <col min="15876" max="15876" width="19.42578125" style="6" bestFit="1" customWidth="1"/>
    <col min="15877" max="15877" width="15.7109375" style="6" customWidth="1"/>
    <col min="15878" max="15878" width="19.140625" style="6" customWidth="1"/>
    <col min="15879" max="15879" width="17.85546875" style="6" customWidth="1"/>
    <col min="15880" max="15880" width="1.28515625" style="6" customWidth="1"/>
    <col min="15881" max="15881" width="4" style="6" customWidth="1"/>
    <col min="15882" max="15882" width="10.5703125" style="6" customWidth="1"/>
    <col min="15883" max="15885" width="0" style="6" hidden="1" customWidth="1"/>
    <col min="15886" max="15886" width="9.140625" style="6" customWidth="1"/>
    <col min="15887" max="15890" width="0" style="6" hidden="1" customWidth="1"/>
    <col min="15891" max="16128" width="9.140625" style="6"/>
    <col min="16129" max="16129" width="8.140625" style="6" customWidth="1"/>
    <col min="16130" max="16130" width="4.42578125" style="6" bestFit="1" customWidth="1"/>
    <col min="16131" max="16131" width="53.140625" style="6" bestFit="1" customWidth="1"/>
    <col min="16132" max="16132" width="19.42578125" style="6" bestFit="1" customWidth="1"/>
    <col min="16133" max="16133" width="15.7109375" style="6" customWidth="1"/>
    <col min="16134" max="16134" width="19.140625" style="6" customWidth="1"/>
    <col min="16135" max="16135" width="17.85546875" style="6" customWidth="1"/>
    <col min="16136" max="16136" width="1.28515625" style="6" customWidth="1"/>
    <col min="16137" max="16137" width="4" style="6" customWidth="1"/>
    <col min="16138" max="16138" width="10.5703125" style="6" customWidth="1"/>
    <col min="16139" max="16141" width="0" style="6" hidden="1" customWidth="1"/>
    <col min="16142" max="16142" width="9.140625" style="6" customWidth="1"/>
    <col min="16143" max="16146" width="0" style="6" hidden="1" customWidth="1"/>
    <col min="16147" max="16384" width="9.140625" style="6"/>
  </cols>
  <sheetData>
    <row r="1" spans="1:17">
      <c r="C1" s="5"/>
      <c r="D1" s="5"/>
      <c r="E1" s="8"/>
      <c r="G1" s="5"/>
    </row>
    <row r="2" spans="1:17">
      <c r="A2" s="14"/>
      <c r="E2" s="110"/>
      <c r="F2" s="110"/>
      <c r="G2" s="110"/>
      <c r="H2" s="110"/>
    </row>
    <row r="3" spans="1:17">
      <c r="A3" s="14"/>
      <c r="E3" s="17"/>
      <c r="F3" s="110"/>
      <c r="G3" s="110"/>
      <c r="H3" s="17"/>
    </row>
    <row r="4" spans="1:17">
      <c r="C4" s="5"/>
      <c r="D4" s="5"/>
      <c r="E4" s="8"/>
      <c r="G4" s="5"/>
    </row>
    <row r="7" spans="1:17" ht="15" customHeight="1">
      <c r="B7" s="111" t="s">
        <v>166</v>
      </c>
      <c r="C7" s="111"/>
      <c r="D7" s="111"/>
      <c r="E7" s="111"/>
      <c r="F7" s="111"/>
      <c r="G7" s="111"/>
    </row>
    <row r="8" spans="1:17" ht="15" customHeight="1">
      <c r="A8" s="18"/>
      <c r="B8" s="19"/>
      <c r="C8" s="19"/>
      <c r="D8" s="19"/>
      <c r="E8" s="19"/>
      <c r="F8" s="19"/>
      <c r="G8" s="19"/>
      <c r="O8" s="20">
        <v>42138</v>
      </c>
    </row>
    <row r="9" spans="1:17" ht="15" customHeight="1">
      <c r="A9" s="18"/>
      <c r="B9" s="112" t="s">
        <v>167</v>
      </c>
      <c r="C9" s="113"/>
      <c r="D9" s="113"/>
      <c r="E9" s="114" t="s">
        <v>168</v>
      </c>
      <c r="F9" s="115"/>
      <c r="G9" s="116"/>
      <c r="I9" s="21" t="s">
        <v>169</v>
      </c>
      <c r="O9" s="22" t="str">
        <f>B9</f>
        <v>Taotleja</v>
      </c>
      <c r="Q9" s="23" t="str">
        <f>IF(E9="","",E9)</f>
        <v>Tertur OÜ</v>
      </c>
    </row>
    <row r="10" spans="1:17" ht="15" customHeight="1">
      <c r="A10" s="18"/>
      <c r="B10" s="19"/>
      <c r="C10" s="19"/>
      <c r="D10" s="19"/>
      <c r="E10" s="19"/>
      <c r="F10" s="19"/>
      <c r="G10" s="19"/>
      <c r="O10" s="22"/>
      <c r="Q10" s="23"/>
    </row>
    <row r="11" spans="1:17" ht="15" customHeight="1">
      <c r="A11" s="24"/>
      <c r="B11" s="108" t="s">
        <v>170</v>
      </c>
      <c r="C11" s="108"/>
      <c r="D11" s="108"/>
      <c r="E11" s="109"/>
      <c r="F11" s="109"/>
      <c r="G11" s="109"/>
      <c r="I11" s="25" t="s">
        <v>169</v>
      </c>
      <c r="O11" s="22" t="str">
        <f t="shared" ref="O11:O18" si="0">B11</f>
        <v>Pakkumuse esitaja:</v>
      </c>
      <c r="Q11" s="23" t="str">
        <f t="shared" ref="Q11:Q22" si="1">IF(E11="","",E11)</f>
        <v/>
      </c>
    </row>
    <row r="12" spans="1:17" ht="15" customHeight="1">
      <c r="A12" s="24"/>
      <c r="B12" s="108" t="s">
        <v>171</v>
      </c>
      <c r="C12" s="108"/>
      <c r="D12" s="108"/>
      <c r="E12" s="109"/>
      <c r="F12" s="109"/>
      <c r="G12" s="109"/>
      <c r="I12" s="26"/>
      <c r="O12" s="22" t="str">
        <f t="shared" si="0"/>
        <v>Registrikood:</v>
      </c>
      <c r="Q12" s="23" t="str">
        <f t="shared" si="1"/>
        <v/>
      </c>
    </row>
    <row r="13" spans="1:17" ht="15" customHeight="1">
      <c r="B13" s="108" t="s">
        <v>172</v>
      </c>
      <c r="C13" s="108"/>
      <c r="D13" s="108"/>
      <c r="E13" s="117"/>
      <c r="F13" s="109"/>
      <c r="G13" s="109"/>
      <c r="I13" s="26"/>
      <c r="O13" s="22" t="str">
        <f t="shared" si="0"/>
        <v>tel:</v>
      </c>
      <c r="Q13" s="23" t="str">
        <f t="shared" si="1"/>
        <v/>
      </c>
    </row>
    <row r="14" spans="1:17" ht="15" customHeight="1">
      <c r="B14" s="108" t="s">
        <v>173</v>
      </c>
      <c r="C14" s="108"/>
      <c r="D14" s="108"/>
      <c r="E14" s="118"/>
      <c r="F14" s="115"/>
      <c r="G14" s="116"/>
      <c r="I14" s="26"/>
      <c r="O14" s="22" t="str">
        <f t="shared" si="0"/>
        <v>e-post:</v>
      </c>
      <c r="Q14" s="23" t="str">
        <f t="shared" si="1"/>
        <v/>
      </c>
    </row>
    <row r="15" spans="1:17" ht="15" customHeight="1">
      <c r="B15" s="108" t="s">
        <v>174</v>
      </c>
      <c r="C15" s="108"/>
      <c r="D15" s="108"/>
      <c r="E15" s="109"/>
      <c r="F15" s="109"/>
      <c r="G15" s="109"/>
      <c r="I15" s="26"/>
      <c r="O15" s="22" t="str">
        <f t="shared" si="0"/>
        <v>Majandustegevusteate number:</v>
      </c>
      <c r="Q15" s="23" t="str">
        <f t="shared" si="1"/>
        <v/>
      </c>
    </row>
    <row r="16" spans="1:17" ht="15" customHeight="1">
      <c r="B16" s="108" t="s">
        <v>175</v>
      </c>
      <c r="C16" s="108"/>
      <c r="D16" s="108"/>
      <c r="E16" s="109">
        <v>90</v>
      </c>
      <c r="F16" s="109"/>
      <c r="G16" s="109"/>
      <c r="I16" s="26"/>
      <c r="O16" s="22" t="str">
        <f t="shared" si="0"/>
        <v>Pakkumus kehtib (päeva):</v>
      </c>
      <c r="Q16" s="23">
        <f t="shared" si="1"/>
        <v>90</v>
      </c>
    </row>
    <row r="17" spans="2:19" ht="15" customHeight="1">
      <c r="B17" s="108" t="s">
        <v>176</v>
      </c>
      <c r="C17" s="108"/>
      <c r="D17" s="108"/>
      <c r="E17" s="119"/>
      <c r="F17" s="109"/>
      <c r="G17" s="109"/>
      <c r="I17" s="26"/>
      <c r="O17" s="22" t="str">
        <f t="shared" si="0"/>
        <v xml:space="preserve">Pakkumuse esitamise kuupäev: </v>
      </c>
      <c r="Q17" s="23" t="str">
        <f t="shared" si="1"/>
        <v/>
      </c>
    </row>
    <row r="18" spans="2:19" ht="15" customHeight="1">
      <c r="B18" s="108" t="s">
        <v>177</v>
      </c>
      <c r="C18" s="108"/>
      <c r="D18" s="108"/>
      <c r="E18" s="109"/>
      <c r="F18" s="109"/>
      <c r="G18" s="109"/>
      <c r="I18" s="26"/>
      <c r="O18" s="22" t="str">
        <f t="shared" si="0"/>
        <v>Pakkumuse nr:</v>
      </c>
      <c r="Q18" s="23" t="str">
        <f t="shared" si="1"/>
        <v/>
      </c>
    </row>
    <row r="19" spans="2:19" ht="15" customHeight="1">
      <c r="B19" s="120"/>
      <c r="C19" s="120"/>
      <c r="D19" s="120"/>
      <c r="E19" s="120"/>
      <c r="F19" s="120"/>
      <c r="G19" s="120"/>
      <c r="O19" s="22"/>
      <c r="Q19" s="23"/>
    </row>
    <row r="20" spans="2:19" ht="15" customHeight="1">
      <c r="B20" s="108" t="s">
        <v>178</v>
      </c>
      <c r="C20" s="108"/>
      <c r="D20" s="108"/>
      <c r="E20" s="121" t="s">
        <v>179</v>
      </c>
      <c r="F20" s="121"/>
      <c r="G20" s="121"/>
      <c r="I20" s="25" t="s">
        <v>169</v>
      </c>
      <c r="M20" s="27"/>
      <c r="O20" s="22" t="str">
        <f>B20</f>
        <v>Ehitise nimetus:</v>
      </c>
      <c r="Q20" s="23" t="str">
        <f t="shared" si="1"/>
        <v>Puhkemaja</v>
      </c>
    </row>
    <row r="21" spans="2:19" ht="15" customHeight="1">
      <c r="B21" s="108" t="s">
        <v>180</v>
      </c>
      <c r="C21" s="108"/>
      <c r="D21" s="108"/>
      <c r="E21" s="109">
        <v>120807414</v>
      </c>
      <c r="F21" s="109"/>
      <c r="G21" s="109"/>
      <c r="H21" s="26"/>
      <c r="M21" s="27"/>
      <c r="O21" s="22" t="str">
        <f>B21</f>
        <v>Ehitisregistri kood</v>
      </c>
      <c r="Q21" s="23">
        <f t="shared" si="1"/>
        <v>120807414</v>
      </c>
    </row>
    <row r="22" spans="2:19" ht="15" customHeight="1">
      <c r="B22" s="108" t="s">
        <v>181</v>
      </c>
      <c r="C22" s="108"/>
      <c r="D22" s="108"/>
      <c r="E22" s="121" t="s">
        <v>182</v>
      </c>
      <c r="F22" s="121"/>
      <c r="G22" s="121"/>
      <c r="H22" s="26"/>
      <c r="M22" s="27"/>
      <c r="O22" s="22" t="str">
        <f>B22</f>
        <v>Katastritunnus</v>
      </c>
      <c r="Q22" s="23" t="str">
        <f t="shared" si="1"/>
        <v>43701:004:0752</v>
      </c>
    </row>
    <row r="23" spans="2:19" ht="15" customHeight="1">
      <c r="B23" s="28"/>
      <c r="C23" s="28"/>
      <c r="D23" s="28"/>
      <c r="E23" s="29"/>
      <c r="F23" s="29"/>
      <c r="G23" s="29"/>
      <c r="M23" s="27"/>
      <c r="O23" s="22"/>
      <c r="Q23" s="30"/>
    </row>
    <row r="24" spans="2:19" s="31" customFormat="1" ht="17.100000000000001" hidden="1" customHeight="1">
      <c r="C24" s="32"/>
      <c r="D24" s="32"/>
      <c r="E24" s="32"/>
      <c r="F24" s="33"/>
      <c r="G24" s="34"/>
      <c r="J24" s="35"/>
      <c r="K24" s="36"/>
      <c r="L24" s="37"/>
      <c r="M24" s="38"/>
      <c r="N24" s="39"/>
      <c r="O24" s="22"/>
      <c r="P24" s="15"/>
      <c r="Q24" s="30"/>
      <c r="R24" s="40"/>
      <c r="S24" s="35"/>
    </row>
    <row r="25" spans="2:19" s="31" customFormat="1" ht="17.100000000000001" hidden="1" customHeight="1">
      <c r="B25" s="32"/>
      <c r="C25" s="32"/>
      <c r="D25" s="41"/>
      <c r="E25" s="41"/>
      <c r="F25" s="41"/>
      <c r="H25" s="42"/>
      <c r="J25" s="35"/>
      <c r="K25" s="36"/>
      <c r="L25" s="37"/>
      <c r="M25" s="38"/>
      <c r="N25" s="39"/>
      <c r="O25" s="22"/>
      <c r="P25" s="15"/>
      <c r="Q25" s="30"/>
      <c r="R25" s="40"/>
      <c r="S25" s="35"/>
    </row>
    <row r="26" spans="2:19" s="31" customFormat="1" ht="15" hidden="1" customHeight="1">
      <c r="B26" s="43"/>
      <c r="C26" s="44"/>
      <c r="D26" s="44"/>
      <c r="E26" s="44"/>
      <c r="F26" s="44"/>
      <c r="G26" s="45"/>
      <c r="J26" s="35"/>
      <c r="K26" s="36"/>
      <c r="L26" s="37"/>
      <c r="M26" s="46"/>
      <c r="N26" s="39"/>
      <c r="O26" s="22"/>
      <c r="P26" s="15"/>
      <c r="Q26" s="30"/>
      <c r="R26" s="40"/>
      <c r="S26" s="35"/>
    </row>
    <row r="27" spans="2:19" s="31" customFormat="1" ht="15" hidden="1" customHeight="1">
      <c r="B27" s="43"/>
      <c r="C27" s="44"/>
      <c r="D27" s="44"/>
      <c r="E27" s="44"/>
      <c r="F27" s="44"/>
      <c r="G27" s="45"/>
      <c r="J27" s="35"/>
      <c r="K27" s="36"/>
      <c r="L27" s="37"/>
      <c r="M27" s="46"/>
      <c r="N27" s="39"/>
      <c r="O27" s="22"/>
      <c r="P27" s="15"/>
      <c r="Q27" s="30"/>
      <c r="R27" s="40"/>
      <c r="S27" s="35"/>
    </row>
    <row r="28" spans="2:19" s="31" customFormat="1" ht="15" hidden="1" customHeight="1">
      <c r="B28" s="47"/>
      <c r="C28" s="48"/>
      <c r="D28" s="48"/>
      <c r="E28" s="48"/>
      <c r="F28" s="48"/>
      <c r="G28" s="49"/>
      <c r="J28" s="35"/>
      <c r="K28" s="36"/>
      <c r="L28" s="37"/>
      <c r="M28" s="46"/>
      <c r="N28" s="39"/>
      <c r="O28" s="22"/>
      <c r="P28" s="15"/>
      <c r="Q28" s="30"/>
      <c r="R28" s="40"/>
      <c r="S28" s="35"/>
    </row>
    <row r="29" spans="2:19" s="31" customFormat="1" ht="15" hidden="1" customHeight="1">
      <c r="C29" s="50"/>
      <c r="D29" s="50"/>
      <c r="E29" s="50"/>
      <c r="F29" s="50"/>
      <c r="G29" s="45"/>
      <c r="J29" s="35"/>
      <c r="K29" s="36"/>
      <c r="L29" s="37"/>
      <c r="M29" s="46"/>
      <c r="N29" s="39"/>
      <c r="O29" s="22"/>
      <c r="P29" s="15"/>
      <c r="Q29" s="30"/>
      <c r="R29" s="40"/>
      <c r="S29" s="35"/>
    </row>
    <row r="30" spans="2:19" s="31" customFormat="1" ht="15" hidden="1" customHeight="1">
      <c r="C30" s="44"/>
      <c r="D30" s="44"/>
      <c r="E30" s="44"/>
      <c r="F30" s="44"/>
      <c r="G30" s="45"/>
      <c r="J30" s="35"/>
      <c r="K30" s="36"/>
      <c r="L30" s="37"/>
      <c r="M30" s="46"/>
      <c r="N30" s="39"/>
      <c r="O30" s="22"/>
      <c r="P30" s="15"/>
      <c r="Q30" s="30"/>
      <c r="R30" s="40"/>
      <c r="S30" s="35"/>
    </row>
    <row r="31" spans="2:19" s="31" customFormat="1" ht="15" hidden="1" customHeight="1">
      <c r="C31" s="50"/>
      <c r="D31" s="50"/>
      <c r="E31" s="50"/>
      <c r="F31" s="50"/>
      <c r="G31" s="45"/>
      <c r="J31" s="35"/>
      <c r="K31" s="36"/>
      <c r="L31" s="37"/>
      <c r="M31" s="46"/>
      <c r="N31" s="39"/>
      <c r="O31" s="22"/>
      <c r="P31" s="15"/>
      <c r="Q31" s="30"/>
      <c r="R31" s="40"/>
      <c r="S31" s="35"/>
    </row>
    <row r="32" spans="2:19" s="31" customFormat="1" ht="15" hidden="1" customHeight="1">
      <c r="C32" s="44"/>
      <c r="D32" s="44"/>
      <c r="E32" s="44"/>
      <c r="F32" s="44"/>
      <c r="G32" s="45"/>
      <c r="J32" s="35"/>
      <c r="K32" s="36"/>
      <c r="L32" s="37"/>
      <c r="M32" s="46"/>
      <c r="N32" s="39"/>
      <c r="O32" s="22"/>
      <c r="P32" s="15"/>
      <c r="Q32" s="30"/>
      <c r="R32" s="40"/>
      <c r="S32" s="35"/>
    </row>
    <row r="33" spans="1:19" s="31" customFormat="1" ht="15" hidden="1" customHeight="1">
      <c r="B33" s="47"/>
      <c r="C33" s="48"/>
      <c r="D33" s="48"/>
      <c r="E33" s="48"/>
      <c r="F33" s="48"/>
      <c r="G33" s="49"/>
      <c r="J33" s="35"/>
      <c r="K33" s="36"/>
      <c r="L33" s="37"/>
      <c r="M33" s="46"/>
      <c r="N33" s="39"/>
      <c r="O33" s="22"/>
      <c r="P33" s="15"/>
      <c r="Q33" s="30"/>
      <c r="R33" s="40"/>
      <c r="S33" s="35"/>
    </row>
    <row r="34" spans="1:19" s="31" customFormat="1" ht="15" hidden="1" customHeight="1">
      <c r="C34" s="44"/>
      <c r="D34" s="44"/>
      <c r="E34" s="44"/>
      <c r="F34" s="44"/>
      <c r="G34" s="45"/>
      <c r="J34" s="35"/>
      <c r="K34" s="36"/>
      <c r="L34" s="37"/>
      <c r="M34" s="46"/>
      <c r="N34" s="39"/>
      <c r="O34" s="22"/>
      <c r="P34" s="15"/>
      <c r="Q34" s="30"/>
      <c r="R34" s="40"/>
      <c r="S34" s="35"/>
    </row>
    <row r="35" spans="1:19" s="31" customFormat="1" ht="15" hidden="1" customHeight="1">
      <c r="C35" s="44"/>
      <c r="D35" s="44"/>
      <c r="E35" s="44"/>
      <c r="F35" s="44"/>
      <c r="G35" s="45"/>
      <c r="J35" s="35"/>
      <c r="K35" s="36"/>
      <c r="L35" s="37"/>
      <c r="M35" s="46"/>
      <c r="N35" s="39"/>
      <c r="O35" s="22"/>
      <c r="P35" s="15"/>
      <c r="Q35" s="30"/>
      <c r="R35" s="40"/>
      <c r="S35" s="35"/>
    </row>
    <row r="36" spans="1:19" s="31" customFormat="1" ht="15" hidden="1" customHeight="1">
      <c r="B36" s="47"/>
      <c r="C36" s="48"/>
      <c r="D36" s="48"/>
      <c r="E36" s="48"/>
      <c r="F36" s="48"/>
      <c r="G36" s="49"/>
      <c r="J36" s="35"/>
      <c r="K36" s="36"/>
      <c r="L36" s="37"/>
      <c r="M36" s="46"/>
      <c r="N36" s="39"/>
      <c r="O36" s="22"/>
      <c r="P36" s="15"/>
      <c r="Q36" s="30"/>
      <c r="R36" s="40"/>
      <c r="S36" s="35"/>
    </row>
    <row r="37" spans="1:19" s="31" customFormat="1" ht="15" customHeight="1">
      <c r="A37" s="19"/>
      <c r="B37" s="122"/>
      <c r="C37" s="122"/>
      <c r="D37" s="122"/>
      <c r="E37" s="122"/>
      <c r="F37" s="122"/>
      <c r="G37" s="122"/>
      <c r="H37" s="51"/>
      <c r="I37" s="6"/>
      <c r="J37" s="9"/>
      <c r="K37" s="10"/>
      <c r="L37" s="11"/>
      <c r="M37" s="12"/>
      <c r="N37" s="39"/>
      <c r="O37" s="22"/>
      <c r="P37" s="15"/>
      <c r="Q37" s="30"/>
      <c r="R37" s="40"/>
      <c r="S37" s="35"/>
    </row>
    <row r="38" spans="1:19" s="31" customFormat="1" ht="15" customHeight="1">
      <c r="A38" s="52"/>
      <c r="B38" s="6"/>
      <c r="C38" s="53"/>
      <c r="E38" s="53"/>
      <c r="F38" s="54" t="s">
        <v>183</v>
      </c>
      <c r="G38" s="55" t="e">
        <f>SUM(G42,G95,G127,G152,G196,G263,G246,G295,G330)</f>
        <v>#VALUE!</v>
      </c>
      <c r="H38" s="51"/>
      <c r="I38" s="56" t="s">
        <v>169</v>
      </c>
      <c r="J38" s="9"/>
      <c r="K38" s="10" t="s">
        <v>184</v>
      </c>
      <c r="L38" s="11"/>
      <c r="M38" s="57" t="e">
        <f>#REF!</f>
        <v>#REF!</v>
      </c>
      <c r="N38" s="39"/>
      <c r="O38" s="22" t="str">
        <f>F38</f>
        <v xml:space="preserve">Kulud kokku (EUR): </v>
      </c>
      <c r="P38" s="15"/>
      <c r="Q38" s="30" t="e">
        <f>G38</f>
        <v>#VALUE!</v>
      </c>
      <c r="R38" s="40"/>
      <c r="S38" s="35"/>
    </row>
    <row r="39" spans="1:19" s="31" customFormat="1" ht="15" customHeight="1">
      <c r="A39" s="52"/>
      <c r="B39" s="6"/>
      <c r="C39" s="53"/>
      <c r="E39" s="53"/>
      <c r="F39" s="54" t="s">
        <v>185</v>
      </c>
      <c r="G39" s="55" t="e">
        <f>SUM(G38*20%)</f>
        <v>#VALUE!</v>
      </c>
      <c r="H39" s="51"/>
      <c r="I39" s="58"/>
      <c r="J39" s="9"/>
      <c r="K39" s="10" t="s">
        <v>186</v>
      </c>
      <c r="L39" s="11"/>
      <c r="M39" s="59" t="e">
        <f>G38</f>
        <v>#VALUE!</v>
      </c>
      <c r="N39" s="39"/>
      <c r="O39" s="22" t="str">
        <f>F39</f>
        <v>Käibemaks (20%):</v>
      </c>
      <c r="P39" s="15"/>
      <c r="Q39" s="30" t="e">
        <f>G39</f>
        <v>#VALUE!</v>
      </c>
      <c r="R39" s="40"/>
      <c r="S39" s="35"/>
    </row>
    <row r="40" spans="1:19" s="31" customFormat="1" ht="15" customHeight="1">
      <c r="A40" s="52"/>
      <c r="B40" s="6"/>
      <c r="C40" s="60"/>
      <c r="E40" s="60"/>
      <c r="F40" s="61" t="s">
        <v>187</v>
      </c>
      <c r="G40" s="62" t="e">
        <f>SUM(G38+G39)</f>
        <v>#VALUE!</v>
      </c>
      <c r="H40" s="51"/>
      <c r="I40" s="58"/>
      <c r="J40" s="9"/>
      <c r="K40" s="10" t="s">
        <v>188</v>
      </c>
      <c r="L40" s="11"/>
      <c r="M40" s="59" t="e">
        <f>G39</f>
        <v>#VALUE!</v>
      </c>
      <c r="N40" s="39"/>
      <c r="O40" s="22" t="str">
        <f>F40</f>
        <v>Kulud + KM (EUR):</v>
      </c>
      <c r="P40" s="15"/>
      <c r="Q40" s="30" t="e">
        <f>G40</f>
        <v>#VALUE!</v>
      </c>
      <c r="R40" s="40"/>
      <c r="S40" s="35"/>
    </row>
    <row r="41" spans="1:19" s="31" customFormat="1" ht="30" customHeight="1">
      <c r="A41" s="63"/>
      <c r="B41" s="123"/>
      <c r="C41" s="123"/>
      <c r="D41" s="64" t="s">
        <v>2</v>
      </c>
      <c r="E41" s="64" t="s">
        <v>189</v>
      </c>
      <c r="F41" s="65" t="s">
        <v>190</v>
      </c>
      <c r="G41" s="66" t="s">
        <v>191</v>
      </c>
      <c r="H41" s="51"/>
      <c r="I41" s="67"/>
      <c r="J41" s="68"/>
      <c r="K41" s="69" t="s">
        <v>192</v>
      </c>
      <c r="L41" s="70"/>
      <c r="M41" s="59" t="e">
        <f>G40</f>
        <v>#VALUE!</v>
      </c>
      <c r="N41" s="39"/>
      <c r="O41" s="22"/>
      <c r="P41" s="15"/>
      <c r="Q41" s="30"/>
      <c r="R41" s="40"/>
      <c r="S41" s="35"/>
    </row>
    <row r="42" spans="1:19" s="31" customFormat="1" ht="15" customHeight="1">
      <c r="A42" s="6"/>
      <c r="B42" s="64">
        <v>1</v>
      </c>
      <c r="C42" s="71" t="s">
        <v>193</v>
      </c>
      <c r="D42" s="71"/>
      <c r="E42" s="71"/>
      <c r="F42" s="71"/>
      <c r="G42" s="72">
        <f>SUM(G43,G51,G56,G59,G68,G77,G81,G89)</f>
        <v>0</v>
      </c>
      <c r="H42" s="51"/>
      <c r="I42" s="6"/>
      <c r="J42" s="9"/>
      <c r="K42" s="36">
        <v>1</v>
      </c>
      <c r="L42" s="11"/>
      <c r="M42" s="73">
        <f>G42</f>
        <v>0</v>
      </c>
      <c r="N42" s="39"/>
      <c r="O42" s="22" t="str">
        <f>C42</f>
        <v>VÄLISRAJATISED</v>
      </c>
      <c r="P42" s="15"/>
      <c r="Q42" s="30">
        <f>G42</f>
        <v>0</v>
      </c>
      <c r="R42" s="40"/>
      <c r="S42" s="35"/>
    </row>
    <row r="43" spans="1:19" s="31" customFormat="1" ht="15" customHeight="1">
      <c r="A43" s="6"/>
      <c r="B43" s="64">
        <v>11</v>
      </c>
      <c r="C43" s="71" t="s">
        <v>194</v>
      </c>
      <c r="D43" s="71"/>
      <c r="E43" s="71"/>
      <c r="F43" s="71"/>
      <c r="G43" s="72">
        <f>SUM(G44:G50)</f>
        <v>0</v>
      </c>
      <c r="H43" s="51"/>
      <c r="I43" s="124"/>
      <c r="J43" s="124"/>
      <c r="K43" s="36">
        <v>11</v>
      </c>
      <c r="L43" s="11"/>
      <c r="M43" s="73">
        <f t="shared" ref="M43:M106" si="2">G43</f>
        <v>0</v>
      </c>
      <c r="N43" s="39"/>
      <c r="O43" s="22" t="str">
        <f>C43</f>
        <v>Ettevalmistus ja lammutus</v>
      </c>
      <c r="P43" s="15"/>
      <c r="Q43" s="30">
        <f t="shared" ref="Q43:Q106" si="3">G43</f>
        <v>0</v>
      </c>
      <c r="R43" s="40"/>
      <c r="S43" s="35"/>
    </row>
    <row r="44" spans="1:19" s="31" customFormat="1" ht="15" customHeight="1">
      <c r="A44" s="6"/>
      <c r="B44" s="74">
        <v>111</v>
      </c>
      <c r="C44" s="75" t="s">
        <v>195</v>
      </c>
      <c r="D44" s="76"/>
      <c r="E44" s="76"/>
      <c r="F44" s="76"/>
      <c r="G44" s="77">
        <f>SUM(E44*F44)</f>
        <v>0</v>
      </c>
      <c r="H44" s="51"/>
      <c r="I44" s="6"/>
      <c r="J44" s="9"/>
      <c r="K44" s="36">
        <v>111</v>
      </c>
      <c r="L44" s="11"/>
      <c r="M44" s="73">
        <f t="shared" si="2"/>
        <v>0</v>
      </c>
      <c r="N44" s="39"/>
      <c r="O44" s="22" t="str">
        <f t="shared" ref="O44:O107" si="4">C44</f>
        <v>Ettevalmistus ja raadamine</v>
      </c>
      <c r="P44" s="78"/>
      <c r="Q44" s="30">
        <f t="shared" si="3"/>
        <v>0</v>
      </c>
      <c r="R44" s="40"/>
      <c r="S44" s="35"/>
    </row>
    <row r="45" spans="1:19" s="31" customFormat="1" ht="15" customHeight="1">
      <c r="A45" s="6"/>
      <c r="B45" s="74">
        <v>112</v>
      </c>
      <c r="C45" s="75" t="s">
        <v>196</v>
      </c>
      <c r="D45" s="76"/>
      <c r="E45" s="76"/>
      <c r="F45" s="76"/>
      <c r="G45" s="77">
        <f t="shared" ref="G45:G50" si="5">SUM(E45*F45)</f>
        <v>0</v>
      </c>
      <c r="H45" s="51"/>
      <c r="I45" s="6"/>
      <c r="J45" s="9"/>
      <c r="K45" s="36">
        <v>112</v>
      </c>
      <c r="L45" s="11"/>
      <c r="M45" s="73">
        <f t="shared" si="2"/>
        <v>0</v>
      </c>
      <c r="N45" s="39"/>
      <c r="O45" s="22" t="str">
        <f t="shared" si="4"/>
        <v>Hoonete ja rajatiste kaitse</v>
      </c>
      <c r="P45" s="78"/>
      <c r="Q45" s="30">
        <f t="shared" si="3"/>
        <v>0</v>
      </c>
      <c r="R45" s="40"/>
      <c r="S45" s="35"/>
    </row>
    <row r="46" spans="1:19" s="31" customFormat="1" ht="15" customHeight="1">
      <c r="A46" s="6"/>
      <c r="B46" s="74">
        <v>113</v>
      </c>
      <c r="C46" s="75" t="s">
        <v>197</v>
      </c>
      <c r="D46" s="76"/>
      <c r="E46" s="76"/>
      <c r="F46" s="76"/>
      <c r="G46" s="77">
        <f t="shared" si="5"/>
        <v>0</v>
      </c>
      <c r="H46" s="51"/>
      <c r="I46" s="6"/>
      <c r="J46" s="9"/>
      <c r="K46" s="36">
        <v>113</v>
      </c>
      <c r="L46" s="11"/>
      <c r="M46" s="73">
        <f t="shared" si="2"/>
        <v>0</v>
      </c>
      <c r="N46" s="39"/>
      <c r="O46" s="22" t="str">
        <f t="shared" si="4"/>
        <v>Taimestiku kaitse</v>
      </c>
      <c r="P46" s="78"/>
      <c r="Q46" s="30">
        <f t="shared" si="3"/>
        <v>0</v>
      </c>
      <c r="R46" s="40"/>
      <c r="S46" s="35"/>
    </row>
    <row r="47" spans="1:19" s="31" customFormat="1" ht="15" customHeight="1">
      <c r="A47" s="6"/>
      <c r="B47" s="74">
        <v>114</v>
      </c>
      <c r="C47" s="75" t="s">
        <v>198</v>
      </c>
      <c r="D47" s="76"/>
      <c r="E47" s="76"/>
      <c r="F47" s="76"/>
      <c r="G47" s="77">
        <f t="shared" si="5"/>
        <v>0</v>
      </c>
      <c r="H47" s="51"/>
      <c r="I47" s="6"/>
      <c r="J47" s="9"/>
      <c r="K47" s="36">
        <v>114</v>
      </c>
      <c r="L47" s="11"/>
      <c r="M47" s="73">
        <f t="shared" si="2"/>
        <v>0</v>
      </c>
      <c r="N47" s="39"/>
      <c r="O47" s="22" t="str">
        <f t="shared" si="4"/>
        <v>Tarbepuidu kogumine</v>
      </c>
      <c r="P47" s="78"/>
      <c r="Q47" s="30">
        <f t="shared" si="3"/>
        <v>0</v>
      </c>
      <c r="R47" s="40"/>
      <c r="S47" s="35"/>
    </row>
    <row r="48" spans="1:19" s="31" customFormat="1" ht="15" customHeight="1">
      <c r="A48" s="6"/>
      <c r="B48" s="74">
        <v>115</v>
      </c>
      <c r="C48" s="75" t="s">
        <v>199</v>
      </c>
      <c r="D48" s="76"/>
      <c r="E48" s="76"/>
      <c r="F48" s="76"/>
      <c r="G48" s="77">
        <f t="shared" si="5"/>
        <v>0</v>
      </c>
      <c r="H48" s="51"/>
      <c r="I48" s="6"/>
      <c r="J48" s="9"/>
      <c r="K48" s="36">
        <v>115</v>
      </c>
      <c r="L48" s="11"/>
      <c r="M48" s="73">
        <f t="shared" si="2"/>
        <v>0</v>
      </c>
      <c r="N48" s="39"/>
      <c r="O48" s="22" t="str">
        <f t="shared" si="4"/>
        <v>Likvideeritavate puude kompensatsioon</v>
      </c>
      <c r="P48" s="78"/>
      <c r="Q48" s="30">
        <f t="shared" si="3"/>
        <v>0</v>
      </c>
      <c r="R48" s="40"/>
      <c r="S48" s="35"/>
    </row>
    <row r="49" spans="1:19" s="31" customFormat="1" ht="15" customHeight="1">
      <c r="A49" s="6"/>
      <c r="B49" s="74">
        <v>117</v>
      </c>
      <c r="C49" s="75" t="s">
        <v>200</v>
      </c>
      <c r="D49" s="76"/>
      <c r="E49" s="76"/>
      <c r="F49" s="76"/>
      <c r="G49" s="77">
        <f t="shared" si="5"/>
        <v>0</v>
      </c>
      <c r="H49" s="51"/>
      <c r="I49" s="6"/>
      <c r="J49" s="9"/>
      <c r="K49" s="36">
        <v>117</v>
      </c>
      <c r="L49" s="11"/>
      <c r="M49" s="73">
        <f t="shared" si="2"/>
        <v>0</v>
      </c>
      <c r="N49" s="39"/>
      <c r="O49" s="22" t="str">
        <f t="shared" si="4"/>
        <v>Hoonete ja rajatiste lammutamine</v>
      </c>
      <c r="P49" s="78"/>
      <c r="Q49" s="30">
        <f t="shared" si="3"/>
        <v>0</v>
      </c>
      <c r="R49" s="40"/>
      <c r="S49" s="35"/>
    </row>
    <row r="50" spans="1:19" s="31" customFormat="1" ht="15" customHeight="1">
      <c r="A50" s="6"/>
      <c r="B50" s="74">
        <v>118</v>
      </c>
      <c r="C50" s="75" t="s">
        <v>201</v>
      </c>
      <c r="D50" s="76"/>
      <c r="E50" s="76"/>
      <c r="F50" s="76"/>
      <c r="G50" s="77">
        <f t="shared" si="5"/>
        <v>0</v>
      </c>
      <c r="H50" s="51"/>
      <c r="I50" s="6"/>
      <c r="J50" s="9"/>
      <c r="K50" s="36">
        <v>118</v>
      </c>
      <c r="L50" s="11"/>
      <c r="M50" s="73">
        <f t="shared" si="2"/>
        <v>0</v>
      </c>
      <c r="N50" s="39"/>
      <c r="O50" s="22" t="str">
        <f t="shared" si="4"/>
        <v>Raadamis- ja lammutusjäätmete vedu ja utiliseerimine</v>
      </c>
      <c r="P50" s="78"/>
      <c r="Q50" s="30">
        <f t="shared" si="3"/>
        <v>0</v>
      </c>
      <c r="R50" s="40"/>
      <c r="S50" s="35"/>
    </row>
    <row r="51" spans="1:19" s="31" customFormat="1" ht="15" customHeight="1">
      <c r="A51" s="6"/>
      <c r="B51" s="79">
        <v>12</v>
      </c>
      <c r="C51" s="71" t="s">
        <v>202</v>
      </c>
      <c r="D51" s="64"/>
      <c r="E51" s="64"/>
      <c r="F51" s="64"/>
      <c r="G51" s="72">
        <f>SUM(G52:G55)</f>
        <v>0</v>
      </c>
      <c r="H51" s="51"/>
      <c r="I51" s="6"/>
      <c r="J51" s="9"/>
      <c r="K51" s="36">
        <v>12</v>
      </c>
      <c r="L51" s="11"/>
      <c r="M51" s="73">
        <f t="shared" si="2"/>
        <v>0</v>
      </c>
      <c r="N51" s="39"/>
      <c r="O51" s="22" t="str">
        <f t="shared" si="4"/>
        <v>Hoonealune süvend</v>
      </c>
      <c r="P51" s="15"/>
      <c r="Q51" s="30">
        <f t="shared" si="3"/>
        <v>0</v>
      </c>
      <c r="R51" s="40"/>
      <c r="S51" s="35"/>
    </row>
    <row r="52" spans="1:19" s="31" customFormat="1" ht="15" customHeight="1">
      <c r="A52" s="6"/>
      <c r="B52" s="80">
        <v>121</v>
      </c>
      <c r="C52" s="81" t="s">
        <v>203</v>
      </c>
      <c r="D52" s="76"/>
      <c r="E52" s="76"/>
      <c r="F52" s="76"/>
      <c r="G52" s="82">
        <f>SUM(E52*F52)</f>
        <v>0</v>
      </c>
      <c r="H52" s="51"/>
      <c r="I52" s="6"/>
      <c r="J52" s="9"/>
      <c r="K52" s="36">
        <v>121</v>
      </c>
      <c r="L52" s="11"/>
      <c r="M52" s="73">
        <f t="shared" si="2"/>
        <v>0</v>
      </c>
      <c r="N52" s="39"/>
      <c r="O52" s="22" t="str">
        <f t="shared" si="4"/>
        <v>Pinnase koorimine</v>
      </c>
      <c r="P52" s="78"/>
      <c r="Q52" s="30">
        <f t="shared" si="3"/>
        <v>0</v>
      </c>
      <c r="R52" s="40"/>
      <c r="S52" s="35"/>
    </row>
    <row r="53" spans="1:19" s="31" customFormat="1" ht="15" customHeight="1">
      <c r="A53" s="6"/>
      <c r="B53" s="80">
        <v>122</v>
      </c>
      <c r="C53" s="75" t="s">
        <v>204</v>
      </c>
      <c r="D53" s="76"/>
      <c r="E53" s="76"/>
      <c r="F53" s="76"/>
      <c r="G53" s="82">
        <f>SUM(E53*F53)</f>
        <v>0</v>
      </c>
      <c r="H53" s="51"/>
      <c r="I53" s="6"/>
      <c r="J53" s="9"/>
      <c r="K53" s="36">
        <v>122</v>
      </c>
      <c r="L53" s="11"/>
      <c r="M53" s="73">
        <f t="shared" si="2"/>
        <v>0</v>
      </c>
      <c r="N53" s="39"/>
      <c r="O53" s="22" t="str">
        <f t="shared" si="4"/>
        <v>Kaeved</v>
      </c>
      <c r="P53" s="78"/>
      <c r="Q53" s="30">
        <f t="shared" si="3"/>
        <v>0</v>
      </c>
      <c r="R53" s="40"/>
      <c r="S53" s="35"/>
    </row>
    <row r="54" spans="1:19" s="31" customFormat="1" ht="15" customHeight="1">
      <c r="A54" s="6"/>
      <c r="B54" s="80">
        <v>123</v>
      </c>
      <c r="C54" s="81" t="s">
        <v>205</v>
      </c>
      <c r="D54" s="76"/>
      <c r="E54" s="76"/>
      <c r="F54" s="76"/>
      <c r="G54" s="82">
        <f>SUM(E54*F54)</f>
        <v>0</v>
      </c>
      <c r="H54" s="51"/>
      <c r="I54" s="6"/>
      <c r="J54" s="9"/>
      <c r="K54" s="36">
        <v>123</v>
      </c>
      <c r="L54" s="11"/>
      <c r="M54" s="73">
        <f t="shared" si="2"/>
        <v>0</v>
      </c>
      <c r="N54" s="39"/>
      <c r="O54" s="22" t="str">
        <f t="shared" si="4"/>
        <v>Täited</v>
      </c>
      <c r="P54" s="78"/>
      <c r="Q54" s="30">
        <f t="shared" si="3"/>
        <v>0</v>
      </c>
      <c r="R54" s="40"/>
      <c r="S54" s="35"/>
    </row>
    <row r="55" spans="1:19" s="31" customFormat="1" ht="15" customHeight="1">
      <c r="A55" s="6"/>
      <c r="B55" s="80">
        <v>128</v>
      </c>
      <c r="C55" s="75" t="s">
        <v>206</v>
      </c>
      <c r="D55" s="76"/>
      <c r="E55" s="76"/>
      <c r="F55" s="76"/>
      <c r="G55" s="82">
        <f>SUM(E55*F55)</f>
        <v>0</v>
      </c>
      <c r="H55" s="51"/>
      <c r="I55" s="6"/>
      <c r="J55" s="9"/>
      <c r="K55" s="36">
        <v>128</v>
      </c>
      <c r="L55" s="11"/>
      <c r="M55" s="73">
        <f t="shared" si="2"/>
        <v>0</v>
      </c>
      <c r="N55" s="39"/>
      <c r="O55" s="22" t="str">
        <f t="shared" si="4"/>
        <v>Pinnase vedu</v>
      </c>
      <c r="P55" s="78"/>
      <c r="Q55" s="30">
        <f t="shared" si="3"/>
        <v>0</v>
      </c>
      <c r="R55" s="40"/>
      <c r="S55" s="35"/>
    </row>
    <row r="56" spans="1:19" s="31" customFormat="1" ht="15" customHeight="1">
      <c r="A56" s="6"/>
      <c r="B56" s="79">
        <v>13</v>
      </c>
      <c r="C56" s="71" t="s">
        <v>207</v>
      </c>
      <c r="D56" s="64"/>
      <c r="E56" s="64"/>
      <c r="F56" s="64"/>
      <c r="G56" s="72">
        <f>SUM(G57:G58)</f>
        <v>0</v>
      </c>
      <c r="H56" s="51"/>
      <c r="I56" s="6"/>
      <c r="J56" s="9"/>
      <c r="K56" s="36">
        <v>13</v>
      </c>
      <c r="L56" s="11"/>
      <c r="M56" s="73">
        <f t="shared" si="2"/>
        <v>0</v>
      </c>
      <c r="N56" s="39"/>
      <c r="O56" s="22" t="str">
        <f t="shared" si="4"/>
        <v>Lõhkamine</v>
      </c>
      <c r="P56" s="78"/>
      <c r="Q56" s="30">
        <f t="shared" si="3"/>
        <v>0</v>
      </c>
      <c r="R56" s="40"/>
      <c r="S56" s="35"/>
    </row>
    <row r="57" spans="1:19" s="31" customFormat="1" ht="15" customHeight="1">
      <c r="A57" s="6"/>
      <c r="B57" s="80">
        <v>131</v>
      </c>
      <c r="C57" s="75" t="s">
        <v>207</v>
      </c>
      <c r="D57" s="76"/>
      <c r="E57" s="76"/>
      <c r="F57" s="76"/>
      <c r="G57" s="77">
        <f>SUM(E57*F57)</f>
        <v>0</v>
      </c>
      <c r="H57" s="51"/>
      <c r="I57" s="6"/>
      <c r="J57" s="9"/>
      <c r="K57" s="36">
        <v>131</v>
      </c>
      <c r="L57" s="11"/>
      <c r="M57" s="73">
        <f t="shared" si="2"/>
        <v>0</v>
      </c>
      <c r="N57" s="39"/>
      <c r="O57" s="22" t="str">
        <f t="shared" si="4"/>
        <v>Lõhkamine</v>
      </c>
      <c r="P57" s="78"/>
      <c r="Q57" s="30">
        <f t="shared" si="3"/>
        <v>0</v>
      </c>
      <c r="R57" s="40"/>
      <c r="S57" s="35"/>
    </row>
    <row r="58" spans="1:19" s="31" customFormat="1" ht="15" customHeight="1">
      <c r="A58" s="6"/>
      <c r="B58" s="80">
        <v>138</v>
      </c>
      <c r="C58" s="75" t="s">
        <v>208</v>
      </c>
      <c r="D58" s="76"/>
      <c r="E58" s="76"/>
      <c r="F58" s="76"/>
      <c r="G58" s="77">
        <f>SUM(E58*F58)</f>
        <v>0</v>
      </c>
      <c r="H58" s="51"/>
      <c r="I58" s="6"/>
      <c r="J58" s="9"/>
      <c r="K58" s="36">
        <v>138</v>
      </c>
      <c r="L58" s="11"/>
      <c r="M58" s="73">
        <f t="shared" si="2"/>
        <v>0</v>
      </c>
      <c r="N58" s="39"/>
      <c r="O58" s="22" t="str">
        <f t="shared" si="4"/>
        <v>Lõhatud pinnase äravedu</v>
      </c>
      <c r="P58" s="78"/>
      <c r="Q58" s="30">
        <f t="shared" si="3"/>
        <v>0</v>
      </c>
      <c r="R58" s="40"/>
      <c r="S58" s="35"/>
    </row>
    <row r="59" spans="1:19" s="31" customFormat="1" ht="15" customHeight="1">
      <c r="A59" s="6"/>
      <c r="B59" s="79">
        <v>14</v>
      </c>
      <c r="C59" s="71" t="s">
        <v>209</v>
      </c>
      <c r="D59" s="64"/>
      <c r="E59" s="64"/>
      <c r="F59" s="64"/>
      <c r="G59" s="72">
        <f>SUM(G60:G67)</f>
        <v>0</v>
      </c>
      <c r="H59" s="51"/>
      <c r="I59" s="6"/>
      <c r="J59" s="9"/>
      <c r="K59" s="36">
        <v>14</v>
      </c>
      <c r="L59" s="11"/>
      <c r="M59" s="73">
        <f t="shared" si="2"/>
        <v>0</v>
      </c>
      <c r="N59" s="39"/>
      <c r="O59" s="22" t="str">
        <f t="shared" si="4"/>
        <v>Hoonevälised ehitised</v>
      </c>
      <c r="P59" s="15"/>
      <c r="Q59" s="30">
        <f t="shared" si="3"/>
        <v>0</v>
      </c>
      <c r="R59" s="40"/>
      <c r="S59" s="35"/>
    </row>
    <row r="60" spans="1:19" s="31" customFormat="1" ht="15" customHeight="1">
      <c r="A60" s="6"/>
      <c r="B60" s="80">
        <v>141</v>
      </c>
      <c r="C60" s="75" t="s">
        <v>210</v>
      </c>
      <c r="D60" s="76"/>
      <c r="E60" s="76"/>
      <c r="F60" s="76"/>
      <c r="G60" s="77">
        <f>SUM(E60*F60)</f>
        <v>0</v>
      </c>
      <c r="H60" s="51"/>
      <c r="I60" s="6"/>
      <c r="J60" s="9"/>
      <c r="K60" s="36">
        <v>141</v>
      </c>
      <c r="L60" s="11"/>
      <c r="M60" s="73">
        <f t="shared" si="2"/>
        <v>0</v>
      </c>
      <c r="N60" s="39"/>
      <c r="O60" s="22" t="str">
        <f t="shared" si="4"/>
        <v>Estakaadid, kaldteed ja pandused</v>
      </c>
      <c r="P60" s="78"/>
      <c r="Q60" s="30">
        <f t="shared" si="3"/>
        <v>0</v>
      </c>
      <c r="R60" s="40"/>
      <c r="S60" s="35"/>
    </row>
    <row r="61" spans="1:19" s="31" customFormat="1" ht="15" customHeight="1">
      <c r="A61" s="6"/>
      <c r="B61" s="80">
        <v>142</v>
      </c>
      <c r="C61" s="75" t="s">
        <v>211</v>
      </c>
      <c r="D61" s="76"/>
      <c r="E61" s="76"/>
      <c r="F61" s="76"/>
      <c r="G61" s="77">
        <f t="shared" ref="G61:G67" si="6">SUM(E61*F61)</f>
        <v>0</v>
      </c>
      <c r="H61" s="51"/>
      <c r="I61" s="6"/>
      <c r="J61" s="9"/>
      <c r="K61" s="36">
        <v>142</v>
      </c>
      <c r="L61" s="11"/>
      <c r="M61" s="73">
        <f t="shared" si="2"/>
        <v>0</v>
      </c>
      <c r="N61" s="39"/>
      <c r="O61" s="22" t="str">
        <f t="shared" si="4"/>
        <v>Tugimüürid ja piirded</v>
      </c>
      <c r="P61" s="78"/>
      <c r="Q61" s="30">
        <f t="shared" si="3"/>
        <v>0</v>
      </c>
      <c r="R61" s="40"/>
      <c r="S61" s="35"/>
    </row>
    <row r="62" spans="1:19" s="31" customFormat="1" ht="15" customHeight="1">
      <c r="A62" s="6"/>
      <c r="B62" s="80">
        <v>143</v>
      </c>
      <c r="C62" s="75" t="s">
        <v>212</v>
      </c>
      <c r="D62" s="76"/>
      <c r="E62" s="76"/>
      <c r="F62" s="76"/>
      <c r="G62" s="77">
        <f t="shared" si="6"/>
        <v>0</v>
      </c>
      <c r="H62" s="51"/>
      <c r="I62" s="6"/>
      <c r="J62" s="9"/>
      <c r="K62" s="36">
        <v>143</v>
      </c>
      <c r="L62" s="11"/>
      <c r="M62" s="73">
        <f t="shared" si="2"/>
        <v>0</v>
      </c>
      <c r="N62" s="39"/>
      <c r="O62" s="22" t="str">
        <f t="shared" si="4"/>
        <v>Välistrepid</v>
      </c>
      <c r="P62" s="78"/>
      <c r="Q62" s="30">
        <f t="shared" si="3"/>
        <v>0</v>
      </c>
      <c r="R62" s="40"/>
      <c r="S62" s="35"/>
    </row>
    <row r="63" spans="1:19" s="31" customFormat="1" ht="15" customHeight="1">
      <c r="A63" s="6"/>
      <c r="B63" s="80">
        <v>144</v>
      </c>
      <c r="C63" s="75" t="s">
        <v>213</v>
      </c>
      <c r="D63" s="76"/>
      <c r="E63" s="76"/>
      <c r="F63" s="76"/>
      <c r="G63" s="77">
        <f t="shared" si="6"/>
        <v>0</v>
      </c>
      <c r="H63" s="51"/>
      <c r="I63" s="6"/>
      <c r="J63" s="9"/>
      <c r="K63" s="36">
        <v>144</v>
      </c>
      <c r="L63" s="11"/>
      <c r="M63" s="73">
        <f t="shared" si="2"/>
        <v>0</v>
      </c>
      <c r="N63" s="39"/>
      <c r="O63" s="22" t="str">
        <f t="shared" si="4"/>
        <v>Varikatused</v>
      </c>
      <c r="P63" s="78"/>
      <c r="Q63" s="30">
        <f t="shared" si="3"/>
        <v>0</v>
      </c>
      <c r="R63" s="40"/>
      <c r="S63" s="35"/>
    </row>
    <row r="64" spans="1:19" s="31" customFormat="1" ht="15" customHeight="1">
      <c r="A64" s="6"/>
      <c r="B64" s="80">
        <v>145</v>
      </c>
      <c r="C64" s="75" t="s">
        <v>214</v>
      </c>
      <c r="D64" s="76"/>
      <c r="E64" s="76"/>
      <c r="F64" s="76"/>
      <c r="G64" s="77">
        <f t="shared" si="6"/>
        <v>0</v>
      </c>
      <c r="H64" s="51"/>
      <c r="I64" s="6"/>
      <c r="J64" s="9"/>
      <c r="K64" s="36">
        <v>145</v>
      </c>
      <c r="L64" s="11"/>
      <c r="M64" s="73">
        <f t="shared" si="2"/>
        <v>0</v>
      </c>
      <c r="N64" s="39"/>
      <c r="O64" s="22" t="str">
        <f t="shared" si="4"/>
        <v>Kanalid, kaevud, basseinid, mahutid</v>
      </c>
      <c r="P64" s="78"/>
      <c r="Q64" s="30">
        <f t="shared" si="3"/>
        <v>0</v>
      </c>
      <c r="R64" s="40"/>
      <c r="S64" s="35"/>
    </row>
    <row r="65" spans="1:19" s="31" customFormat="1" ht="15" customHeight="1">
      <c r="A65" s="6"/>
      <c r="B65" s="80">
        <v>146</v>
      </c>
      <c r="C65" s="75" t="s">
        <v>215</v>
      </c>
      <c r="D65" s="76"/>
      <c r="E65" s="76"/>
      <c r="F65" s="76"/>
      <c r="G65" s="77">
        <f t="shared" si="6"/>
        <v>0</v>
      </c>
      <c r="H65" s="51"/>
      <c r="I65" s="6"/>
      <c r="J65" s="9"/>
      <c r="K65" s="36">
        <v>146</v>
      </c>
      <c r="L65" s="11"/>
      <c r="M65" s="73">
        <f t="shared" si="2"/>
        <v>0</v>
      </c>
      <c r="N65" s="39"/>
      <c r="O65" s="22" t="str">
        <f t="shared" si="4"/>
        <v>Laoplatsid, parklad ja nende ehitised</v>
      </c>
      <c r="P65" s="78"/>
      <c r="Q65" s="30">
        <f t="shared" si="3"/>
        <v>0</v>
      </c>
      <c r="R65" s="40"/>
      <c r="S65" s="35"/>
    </row>
    <row r="66" spans="1:19" s="31" customFormat="1" ht="15" customHeight="1">
      <c r="A66" s="6"/>
      <c r="B66" s="80">
        <v>147</v>
      </c>
      <c r="C66" s="75" t="s">
        <v>216</v>
      </c>
      <c r="D66" s="76"/>
      <c r="E66" s="76"/>
      <c r="F66" s="76"/>
      <c r="G66" s="77">
        <f t="shared" si="6"/>
        <v>0</v>
      </c>
      <c r="H66" s="51"/>
      <c r="I66" s="6"/>
      <c r="J66" s="9"/>
      <c r="K66" s="36">
        <v>147</v>
      </c>
      <c r="L66" s="11"/>
      <c r="M66" s="73">
        <f t="shared" si="2"/>
        <v>0</v>
      </c>
      <c r="N66" s="39"/>
      <c r="O66" s="22" t="str">
        <f t="shared" si="4"/>
        <v>Tunnelid</v>
      </c>
      <c r="P66" s="78"/>
      <c r="Q66" s="30">
        <f t="shared" si="3"/>
        <v>0</v>
      </c>
      <c r="R66" s="40"/>
      <c r="S66" s="35"/>
    </row>
    <row r="67" spans="1:19" s="31" customFormat="1" ht="15" customHeight="1">
      <c r="A67" s="6"/>
      <c r="B67" s="80">
        <v>148</v>
      </c>
      <c r="C67" s="75" t="s">
        <v>217</v>
      </c>
      <c r="D67" s="76"/>
      <c r="E67" s="76"/>
      <c r="F67" s="76"/>
      <c r="G67" s="77">
        <f t="shared" si="6"/>
        <v>0</v>
      </c>
      <c r="H67" s="51"/>
      <c r="I67" s="6"/>
      <c r="J67" s="9"/>
      <c r="K67" s="36">
        <v>148</v>
      </c>
      <c r="L67" s="11"/>
      <c r="M67" s="73">
        <f t="shared" si="2"/>
        <v>0</v>
      </c>
      <c r="N67" s="39"/>
      <c r="O67" s="22" t="str">
        <f t="shared" si="4"/>
        <v>Rööbasteed</v>
      </c>
      <c r="P67" s="78"/>
      <c r="Q67" s="30">
        <f t="shared" si="3"/>
        <v>0</v>
      </c>
      <c r="R67" s="40"/>
      <c r="S67" s="35"/>
    </row>
    <row r="68" spans="1:19" s="31" customFormat="1" ht="15" customHeight="1">
      <c r="A68" s="6"/>
      <c r="B68" s="79">
        <v>15</v>
      </c>
      <c r="C68" s="71" t="s">
        <v>218</v>
      </c>
      <c r="D68" s="64"/>
      <c r="E68" s="64"/>
      <c r="F68" s="64"/>
      <c r="G68" s="72">
        <f>SUM(G69:G76)</f>
        <v>0</v>
      </c>
      <c r="H68" s="51"/>
      <c r="I68" s="6"/>
      <c r="J68" s="9"/>
      <c r="K68" s="36">
        <v>15</v>
      </c>
      <c r="L68" s="11"/>
      <c r="M68" s="73">
        <f t="shared" si="2"/>
        <v>0</v>
      </c>
      <c r="N68" s="39"/>
      <c r="O68" s="22" t="str">
        <f t="shared" si="4"/>
        <v>Välisvõrgud</v>
      </c>
      <c r="P68" s="15"/>
      <c r="Q68" s="30">
        <f t="shared" si="3"/>
        <v>0</v>
      </c>
      <c r="R68" s="40"/>
      <c r="S68" s="35"/>
    </row>
    <row r="69" spans="1:19" s="31" customFormat="1" ht="15" customHeight="1">
      <c r="A69" s="6"/>
      <c r="B69" s="80">
        <v>151</v>
      </c>
      <c r="C69" s="75" t="s">
        <v>219</v>
      </c>
      <c r="D69" s="76"/>
      <c r="E69" s="76"/>
      <c r="F69" s="76"/>
      <c r="G69" s="77">
        <f>SUM(E69*F69)</f>
        <v>0</v>
      </c>
      <c r="H69" s="51"/>
      <c r="I69" s="6"/>
      <c r="J69" s="9"/>
      <c r="K69" s="36">
        <v>151</v>
      </c>
      <c r="L69" s="11"/>
      <c r="M69" s="73">
        <f t="shared" si="2"/>
        <v>0</v>
      </c>
      <c r="N69" s="39"/>
      <c r="O69" s="22" t="str">
        <f t="shared" si="4"/>
        <v>Drenaaž ja truubid</v>
      </c>
      <c r="P69" s="78"/>
      <c r="Q69" s="30">
        <f t="shared" si="3"/>
        <v>0</v>
      </c>
      <c r="R69" s="40"/>
      <c r="S69" s="35"/>
    </row>
    <row r="70" spans="1:19" s="31" customFormat="1" ht="15" customHeight="1">
      <c r="A70" s="6"/>
      <c r="B70" s="80">
        <v>152</v>
      </c>
      <c r="C70" s="75" t="s">
        <v>220</v>
      </c>
      <c r="D70" s="76"/>
      <c r="E70" s="76"/>
      <c r="F70" s="76"/>
      <c r="G70" s="77">
        <f t="shared" ref="G70:G76" si="7">SUM(E70*F70)</f>
        <v>0</v>
      </c>
      <c r="H70" s="51"/>
      <c r="I70" s="6"/>
      <c r="J70" s="9"/>
      <c r="K70" s="36">
        <v>152</v>
      </c>
      <c r="L70" s="11"/>
      <c r="M70" s="73">
        <f t="shared" si="2"/>
        <v>0</v>
      </c>
      <c r="N70" s="39"/>
      <c r="O70" s="22" t="str">
        <f t="shared" si="4"/>
        <v>Väliskanalisatsioon</v>
      </c>
      <c r="P70" s="78"/>
      <c r="Q70" s="30">
        <f t="shared" si="3"/>
        <v>0</v>
      </c>
      <c r="R70" s="40"/>
      <c r="S70" s="35"/>
    </row>
    <row r="71" spans="1:19" s="31" customFormat="1" ht="15" customHeight="1">
      <c r="A71" s="6"/>
      <c r="B71" s="80">
        <v>153</v>
      </c>
      <c r="C71" s="75" t="s">
        <v>221</v>
      </c>
      <c r="D71" s="76"/>
      <c r="E71" s="76"/>
      <c r="F71" s="76"/>
      <c r="G71" s="77">
        <f t="shared" si="7"/>
        <v>0</v>
      </c>
      <c r="H71" s="51"/>
      <c r="I71" s="6"/>
      <c r="J71" s="9"/>
      <c r="K71" s="36">
        <v>153</v>
      </c>
      <c r="L71" s="11"/>
      <c r="M71" s="73">
        <f t="shared" si="2"/>
        <v>0</v>
      </c>
      <c r="N71" s="39"/>
      <c r="O71" s="22" t="str">
        <f t="shared" si="4"/>
        <v>Välisvalgustus</v>
      </c>
      <c r="P71" s="78"/>
      <c r="Q71" s="30">
        <f t="shared" si="3"/>
        <v>0</v>
      </c>
      <c r="R71" s="40"/>
      <c r="S71" s="35"/>
    </row>
    <row r="72" spans="1:19" s="31" customFormat="1" ht="15" customHeight="1">
      <c r="A72" s="6"/>
      <c r="B72" s="80">
        <v>154</v>
      </c>
      <c r="C72" s="75" t="s">
        <v>222</v>
      </c>
      <c r="D72" s="76"/>
      <c r="E72" s="76"/>
      <c r="F72" s="76"/>
      <c r="G72" s="77">
        <f t="shared" si="7"/>
        <v>0</v>
      </c>
      <c r="H72" s="51"/>
      <c r="I72" s="6"/>
      <c r="J72" s="9"/>
      <c r="K72" s="36">
        <v>154</v>
      </c>
      <c r="L72" s="11"/>
      <c r="M72" s="73">
        <f t="shared" si="2"/>
        <v>0</v>
      </c>
      <c r="N72" s="39"/>
      <c r="O72" s="22" t="str">
        <f t="shared" si="4"/>
        <v>Veetorustik</v>
      </c>
      <c r="P72" s="78"/>
      <c r="Q72" s="30">
        <f t="shared" si="3"/>
        <v>0</v>
      </c>
      <c r="R72" s="40"/>
      <c r="S72" s="35"/>
    </row>
    <row r="73" spans="1:19" s="31" customFormat="1" ht="15" customHeight="1">
      <c r="A73" s="6"/>
      <c r="B73" s="80">
        <v>155</v>
      </c>
      <c r="C73" s="75" t="s">
        <v>223</v>
      </c>
      <c r="D73" s="76"/>
      <c r="E73" s="76"/>
      <c r="F73" s="76"/>
      <c r="G73" s="77">
        <f t="shared" si="7"/>
        <v>0</v>
      </c>
      <c r="H73" s="51"/>
      <c r="I73" s="6"/>
      <c r="J73" s="9"/>
      <c r="K73" s="36">
        <v>155</v>
      </c>
      <c r="L73" s="11"/>
      <c r="M73" s="73">
        <f t="shared" si="2"/>
        <v>0</v>
      </c>
      <c r="N73" s="39"/>
      <c r="O73" s="22" t="str">
        <f t="shared" si="4"/>
        <v>Gaasitorustik</v>
      </c>
      <c r="P73" s="78"/>
      <c r="Q73" s="30">
        <f t="shared" si="3"/>
        <v>0</v>
      </c>
      <c r="R73" s="40"/>
      <c r="S73" s="35"/>
    </row>
    <row r="74" spans="1:19" s="31" customFormat="1" ht="15">
      <c r="A74" s="6"/>
      <c r="B74" s="80">
        <v>156</v>
      </c>
      <c r="C74" s="75" t="s">
        <v>224</v>
      </c>
      <c r="D74" s="76"/>
      <c r="E74" s="76"/>
      <c r="F74" s="76"/>
      <c r="G74" s="77">
        <f t="shared" si="7"/>
        <v>0</v>
      </c>
      <c r="H74" s="51"/>
      <c r="I74" s="6"/>
      <c r="J74" s="9"/>
      <c r="K74" s="36">
        <v>156</v>
      </c>
      <c r="L74" s="11"/>
      <c r="M74" s="73">
        <f t="shared" si="2"/>
        <v>0</v>
      </c>
      <c r="N74" s="39"/>
      <c r="O74" s="22" t="str">
        <f t="shared" si="4"/>
        <v>Küttetorustik</v>
      </c>
      <c r="P74" s="78"/>
      <c r="Q74" s="30">
        <f t="shared" si="3"/>
        <v>0</v>
      </c>
      <c r="R74" s="40"/>
      <c r="S74" s="35"/>
    </row>
    <row r="75" spans="1:19" s="31" customFormat="1" ht="15">
      <c r="A75" s="6"/>
      <c r="B75" s="80">
        <v>157</v>
      </c>
      <c r="C75" s="75" t="s">
        <v>225</v>
      </c>
      <c r="D75" s="76"/>
      <c r="E75" s="76"/>
      <c r="F75" s="76"/>
      <c r="G75" s="77">
        <f t="shared" si="7"/>
        <v>0</v>
      </c>
      <c r="H75" s="51"/>
      <c r="I75" s="6"/>
      <c r="J75" s="9"/>
      <c r="K75" s="36">
        <v>157</v>
      </c>
      <c r="L75" s="11"/>
      <c r="M75" s="73">
        <f t="shared" si="2"/>
        <v>0</v>
      </c>
      <c r="N75" s="39"/>
      <c r="O75" s="22" t="str">
        <f t="shared" si="4"/>
        <v>Kaabelliinid</v>
      </c>
      <c r="P75" s="78"/>
      <c r="Q75" s="30">
        <f t="shared" si="3"/>
        <v>0</v>
      </c>
      <c r="R75" s="40"/>
      <c r="S75" s="35"/>
    </row>
    <row r="76" spans="1:19" s="31" customFormat="1" ht="15">
      <c r="A76" s="6"/>
      <c r="B76" s="80">
        <v>158</v>
      </c>
      <c r="C76" s="75" t="s">
        <v>226</v>
      </c>
      <c r="D76" s="76"/>
      <c r="E76" s="76"/>
      <c r="F76" s="76"/>
      <c r="G76" s="77">
        <f t="shared" si="7"/>
        <v>0</v>
      </c>
      <c r="H76" s="51"/>
      <c r="I76" s="6"/>
      <c r="J76" s="9"/>
      <c r="K76" s="36">
        <v>158</v>
      </c>
      <c r="L76" s="11"/>
      <c r="M76" s="73">
        <f t="shared" si="2"/>
        <v>0</v>
      </c>
      <c r="N76" s="39"/>
      <c r="O76" s="22" t="str">
        <f t="shared" si="4"/>
        <v>Sideliinid</v>
      </c>
      <c r="P76" s="78"/>
      <c r="Q76" s="30">
        <f t="shared" si="3"/>
        <v>0</v>
      </c>
      <c r="R76" s="40"/>
      <c r="S76" s="35"/>
    </row>
    <row r="77" spans="1:19" s="31" customFormat="1" ht="15">
      <c r="A77" s="6"/>
      <c r="B77" s="79">
        <v>16</v>
      </c>
      <c r="C77" s="71" t="s">
        <v>227</v>
      </c>
      <c r="D77" s="64"/>
      <c r="E77" s="64"/>
      <c r="F77" s="64"/>
      <c r="G77" s="72">
        <f>SUM(G78:G80)</f>
        <v>0</v>
      </c>
      <c r="H77" s="51"/>
      <c r="I77" s="6"/>
      <c r="J77" s="9"/>
      <c r="K77" s="36">
        <v>16</v>
      </c>
      <c r="L77" s="11"/>
      <c r="M77" s="73">
        <f t="shared" si="2"/>
        <v>0</v>
      </c>
      <c r="N77" s="39"/>
      <c r="O77" s="22" t="str">
        <f t="shared" si="4"/>
        <v>Kaeved maa-alal</v>
      </c>
      <c r="P77" s="15"/>
      <c r="Q77" s="30">
        <f t="shared" si="3"/>
        <v>0</v>
      </c>
      <c r="R77" s="40"/>
      <c r="S77" s="35"/>
    </row>
    <row r="78" spans="1:19" s="31" customFormat="1" ht="15">
      <c r="A78" s="6"/>
      <c r="B78" s="80">
        <v>161</v>
      </c>
      <c r="C78" s="75" t="s">
        <v>228</v>
      </c>
      <c r="D78" s="76"/>
      <c r="E78" s="76"/>
      <c r="F78" s="76"/>
      <c r="G78" s="77">
        <f>SUM(E78*F78)</f>
        <v>0</v>
      </c>
      <c r="H78" s="51"/>
      <c r="I78" s="6"/>
      <c r="J78" s="9"/>
      <c r="K78" s="36">
        <v>161</v>
      </c>
      <c r="L78" s="11"/>
      <c r="M78" s="73">
        <f t="shared" si="2"/>
        <v>0</v>
      </c>
      <c r="N78" s="39"/>
      <c r="O78" s="22" t="str">
        <f t="shared" si="4"/>
        <v>Mulded</v>
      </c>
      <c r="P78" s="78"/>
      <c r="Q78" s="30">
        <f t="shared" si="3"/>
        <v>0</v>
      </c>
      <c r="R78" s="40"/>
      <c r="S78" s="35"/>
    </row>
    <row r="79" spans="1:19" s="31" customFormat="1" ht="15">
      <c r="A79" s="6"/>
      <c r="B79" s="80">
        <v>162</v>
      </c>
      <c r="C79" s="75" t="s">
        <v>204</v>
      </c>
      <c r="D79" s="76"/>
      <c r="E79" s="76"/>
      <c r="F79" s="76"/>
      <c r="G79" s="77">
        <f>SUM(E79*F79)</f>
        <v>0</v>
      </c>
      <c r="H79" s="51"/>
      <c r="I79" s="6"/>
      <c r="J79" s="9"/>
      <c r="K79" s="36">
        <v>162</v>
      </c>
      <c r="L79" s="11"/>
      <c r="M79" s="73">
        <f t="shared" si="2"/>
        <v>0</v>
      </c>
      <c r="N79" s="39"/>
      <c r="O79" s="22" t="str">
        <f t="shared" si="4"/>
        <v>Kaeved</v>
      </c>
      <c r="P79" s="78"/>
      <c r="Q79" s="30">
        <f t="shared" si="3"/>
        <v>0</v>
      </c>
      <c r="R79" s="40"/>
      <c r="S79" s="35"/>
    </row>
    <row r="80" spans="1:19" s="31" customFormat="1" ht="15">
      <c r="A80" s="6"/>
      <c r="B80" s="80">
        <v>163</v>
      </c>
      <c r="C80" s="75" t="s">
        <v>229</v>
      </c>
      <c r="D80" s="76"/>
      <c r="E80" s="76"/>
      <c r="F80" s="76"/>
      <c r="G80" s="77">
        <f>SUM(E80*F80)</f>
        <v>0</v>
      </c>
      <c r="H80" s="51"/>
      <c r="I80" s="6"/>
      <c r="J80" s="9"/>
      <c r="K80" s="36">
        <v>163</v>
      </c>
      <c r="L80" s="11"/>
      <c r="M80" s="73">
        <f t="shared" si="2"/>
        <v>0</v>
      </c>
      <c r="N80" s="39"/>
      <c r="O80" s="22" t="str">
        <f t="shared" si="4"/>
        <v>Täide</v>
      </c>
      <c r="P80" s="78"/>
      <c r="Q80" s="30">
        <f t="shared" si="3"/>
        <v>0</v>
      </c>
      <c r="R80" s="40"/>
      <c r="S80" s="35"/>
    </row>
    <row r="81" spans="1:19" s="31" customFormat="1" ht="15">
      <c r="A81" s="6"/>
      <c r="B81" s="79">
        <v>17</v>
      </c>
      <c r="C81" s="71" t="s">
        <v>230</v>
      </c>
      <c r="D81" s="64"/>
      <c r="E81" s="64"/>
      <c r="F81" s="64"/>
      <c r="G81" s="72">
        <f>SUM(G82:G88)</f>
        <v>0</v>
      </c>
      <c r="H81" s="51"/>
      <c r="I81" s="6"/>
      <c r="J81" s="9"/>
      <c r="K81" s="36">
        <v>17</v>
      </c>
      <c r="L81" s="11"/>
      <c r="M81" s="73">
        <f t="shared" si="2"/>
        <v>0</v>
      </c>
      <c r="N81" s="39"/>
      <c r="O81" s="22" t="str">
        <f t="shared" si="4"/>
        <v>Maa-ala pinnakatted</v>
      </c>
      <c r="P81" s="15"/>
      <c r="Q81" s="30">
        <f t="shared" si="3"/>
        <v>0</v>
      </c>
      <c r="R81" s="40"/>
      <c r="S81" s="35"/>
    </row>
    <row r="82" spans="1:19" s="31" customFormat="1" ht="15">
      <c r="A82" s="6"/>
      <c r="B82" s="80">
        <v>171</v>
      </c>
      <c r="C82" s="75" t="s">
        <v>231</v>
      </c>
      <c r="D82" s="76"/>
      <c r="E82" s="76"/>
      <c r="F82" s="76"/>
      <c r="G82" s="77">
        <f>SUM(E82*F82)</f>
        <v>0</v>
      </c>
      <c r="H82" s="51"/>
      <c r="I82" s="6"/>
      <c r="J82" s="9"/>
      <c r="K82" s="36">
        <v>171</v>
      </c>
      <c r="L82" s="11"/>
      <c r="M82" s="73">
        <f t="shared" si="2"/>
        <v>0</v>
      </c>
      <c r="N82" s="39"/>
      <c r="O82" s="22" t="str">
        <f t="shared" si="4"/>
        <v>Haljastus</v>
      </c>
      <c r="P82" s="15"/>
      <c r="Q82" s="30">
        <f t="shared" si="3"/>
        <v>0</v>
      </c>
      <c r="R82" s="40"/>
      <c r="S82" s="35"/>
    </row>
    <row r="83" spans="1:19" s="31" customFormat="1" ht="15">
      <c r="A83" s="6"/>
      <c r="B83" s="80">
        <v>172</v>
      </c>
      <c r="C83" s="75" t="s">
        <v>232</v>
      </c>
      <c r="D83" s="76"/>
      <c r="E83" s="76"/>
      <c r="F83" s="76"/>
      <c r="G83" s="77">
        <f t="shared" ref="G83:G88" si="8">SUM(E83*F83)</f>
        <v>0</v>
      </c>
      <c r="H83" s="51"/>
      <c r="I83" s="6"/>
      <c r="J83" s="9"/>
      <c r="K83" s="36">
        <v>172</v>
      </c>
      <c r="L83" s="11"/>
      <c r="M83" s="73">
        <f t="shared" si="2"/>
        <v>0</v>
      </c>
      <c r="N83" s="39"/>
      <c r="O83" s="22" t="str">
        <f t="shared" si="4"/>
        <v>Teede ja platside alused</v>
      </c>
      <c r="P83" s="15"/>
      <c r="Q83" s="30">
        <f t="shared" si="3"/>
        <v>0</v>
      </c>
      <c r="R83" s="40"/>
      <c r="S83" s="35"/>
    </row>
    <row r="84" spans="1:19" s="31" customFormat="1" ht="15">
      <c r="A84" s="6"/>
      <c r="B84" s="80">
        <v>173</v>
      </c>
      <c r="C84" s="75" t="s">
        <v>233</v>
      </c>
      <c r="D84" s="76"/>
      <c r="E84" s="76"/>
      <c r="F84" s="76"/>
      <c r="G84" s="77">
        <f t="shared" si="8"/>
        <v>0</v>
      </c>
      <c r="H84" s="51"/>
      <c r="I84" s="6"/>
      <c r="J84" s="9"/>
      <c r="K84" s="36">
        <v>173</v>
      </c>
      <c r="L84" s="11"/>
      <c r="M84" s="73">
        <f t="shared" si="2"/>
        <v>0</v>
      </c>
      <c r="N84" s="39"/>
      <c r="O84" s="22" t="str">
        <f t="shared" si="4"/>
        <v>Teede ja platside katted</v>
      </c>
      <c r="P84" s="15"/>
      <c r="Q84" s="30">
        <f t="shared" si="3"/>
        <v>0</v>
      </c>
      <c r="R84" s="40"/>
      <c r="S84" s="35"/>
    </row>
    <row r="85" spans="1:19" s="31" customFormat="1" ht="15">
      <c r="A85" s="6"/>
      <c r="B85" s="80">
        <v>174</v>
      </c>
      <c r="C85" s="75" t="s">
        <v>234</v>
      </c>
      <c r="D85" s="76"/>
      <c r="E85" s="76"/>
      <c r="F85" s="76"/>
      <c r="G85" s="77">
        <f t="shared" si="8"/>
        <v>0</v>
      </c>
      <c r="H85" s="51"/>
      <c r="I85" s="6"/>
      <c r="J85" s="9"/>
      <c r="K85" s="36">
        <v>174</v>
      </c>
      <c r="L85" s="11"/>
      <c r="M85" s="73">
        <f t="shared" si="2"/>
        <v>0</v>
      </c>
      <c r="N85" s="39"/>
      <c r="O85" s="22" t="str">
        <f t="shared" si="4"/>
        <v>Kivi- ja plaatkatted</v>
      </c>
      <c r="P85" s="15"/>
      <c r="Q85" s="30">
        <f t="shared" si="3"/>
        <v>0</v>
      </c>
      <c r="R85" s="40"/>
      <c r="S85" s="35"/>
    </row>
    <row r="86" spans="1:19" s="31" customFormat="1" ht="15">
      <c r="A86" s="6"/>
      <c r="B86" s="80">
        <v>175</v>
      </c>
      <c r="C86" s="75" t="s">
        <v>235</v>
      </c>
      <c r="D86" s="76"/>
      <c r="E86" s="76"/>
      <c r="F86" s="76"/>
      <c r="G86" s="77">
        <f t="shared" si="8"/>
        <v>0</v>
      </c>
      <c r="H86" s="51"/>
      <c r="I86" s="6"/>
      <c r="J86" s="9"/>
      <c r="K86" s="36">
        <v>175</v>
      </c>
      <c r="L86" s="11"/>
      <c r="M86" s="73">
        <f t="shared" si="2"/>
        <v>0</v>
      </c>
      <c r="N86" s="39"/>
      <c r="O86" s="22" t="str">
        <f t="shared" si="4"/>
        <v>Äärekivid ja sadeveerennid</v>
      </c>
      <c r="P86" s="15"/>
      <c r="Q86" s="30">
        <f t="shared" si="3"/>
        <v>0</v>
      </c>
      <c r="R86" s="40"/>
      <c r="S86" s="35"/>
    </row>
    <row r="87" spans="1:19" s="31" customFormat="1" ht="15">
      <c r="A87" s="6"/>
      <c r="B87" s="80">
        <v>176</v>
      </c>
      <c r="C87" s="75" t="s">
        <v>236</v>
      </c>
      <c r="D87" s="76"/>
      <c r="E87" s="76"/>
      <c r="F87" s="76"/>
      <c r="G87" s="77">
        <f t="shared" si="8"/>
        <v>0</v>
      </c>
      <c r="H87" s="51"/>
      <c r="I87" s="6"/>
      <c r="J87" s="9"/>
      <c r="K87" s="36">
        <v>176</v>
      </c>
      <c r="L87" s="11"/>
      <c r="M87" s="73">
        <f t="shared" si="2"/>
        <v>0</v>
      </c>
      <c r="N87" s="39"/>
      <c r="O87" s="22" t="str">
        <f t="shared" si="4"/>
        <v>Nõlvakatted</v>
      </c>
      <c r="P87" s="15"/>
      <c r="Q87" s="30">
        <f t="shared" si="3"/>
        <v>0</v>
      </c>
      <c r="R87" s="40"/>
      <c r="S87" s="35"/>
    </row>
    <row r="88" spans="1:19" s="31" customFormat="1" ht="15">
      <c r="A88" s="6"/>
      <c r="B88" s="80">
        <v>178</v>
      </c>
      <c r="C88" s="75" t="s">
        <v>237</v>
      </c>
      <c r="D88" s="76"/>
      <c r="E88" s="76"/>
      <c r="F88" s="76"/>
      <c r="G88" s="77">
        <f t="shared" si="8"/>
        <v>0</v>
      </c>
      <c r="H88" s="51"/>
      <c r="I88" s="6"/>
      <c r="J88" s="83"/>
      <c r="K88" s="36">
        <v>178</v>
      </c>
      <c r="L88" s="11"/>
      <c r="M88" s="73">
        <f t="shared" si="2"/>
        <v>0</v>
      </c>
      <c r="N88" s="39"/>
      <c r="O88" s="22" t="str">
        <f t="shared" si="4"/>
        <v>Looduslike alade korrastamine</v>
      </c>
      <c r="P88" s="15"/>
      <c r="Q88" s="30">
        <f t="shared" si="3"/>
        <v>0</v>
      </c>
      <c r="R88" s="40"/>
      <c r="S88" s="35"/>
    </row>
    <row r="89" spans="1:19" s="31" customFormat="1" ht="15">
      <c r="A89" s="6"/>
      <c r="B89" s="79">
        <v>18</v>
      </c>
      <c r="C89" s="71" t="s">
        <v>238</v>
      </c>
      <c r="D89" s="64"/>
      <c r="E89" s="64"/>
      <c r="F89" s="64"/>
      <c r="G89" s="72">
        <f>SUM(G90:G94)</f>
        <v>0</v>
      </c>
      <c r="H89" s="51"/>
      <c r="I89" s="6"/>
      <c r="J89" s="83"/>
      <c r="K89" s="36">
        <v>18</v>
      </c>
      <c r="L89" s="11"/>
      <c r="M89" s="73">
        <f t="shared" si="2"/>
        <v>0</v>
      </c>
      <c r="N89" s="39"/>
      <c r="O89" s="22" t="str">
        <f t="shared" si="4"/>
        <v>Väikeehitised maa-alal</v>
      </c>
      <c r="P89" s="15"/>
      <c r="Q89" s="30">
        <f t="shared" si="3"/>
        <v>0</v>
      </c>
      <c r="R89" s="40"/>
      <c r="S89" s="35"/>
    </row>
    <row r="90" spans="1:19" s="31" customFormat="1" ht="15">
      <c r="A90" s="6"/>
      <c r="B90" s="80">
        <v>181</v>
      </c>
      <c r="C90" s="75" t="s">
        <v>239</v>
      </c>
      <c r="D90" s="76"/>
      <c r="E90" s="76"/>
      <c r="F90" s="76"/>
      <c r="G90" s="77">
        <f>SUM(E90*F90)</f>
        <v>0</v>
      </c>
      <c r="H90" s="51"/>
      <c r="I90" s="6"/>
      <c r="J90" s="84"/>
      <c r="K90" s="36">
        <v>181</v>
      </c>
      <c r="L90" s="11"/>
      <c r="M90" s="73">
        <f t="shared" si="2"/>
        <v>0</v>
      </c>
      <c r="N90" s="39"/>
      <c r="O90" s="22" t="str">
        <f t="shared" si="4"/>
        <v>Piirded</v>
      </c>
      <c r="P90" s="15"/>
      <c r="Q90" s="30">
        <f t="shared" si="3"/>
        <v>0</v>
      </c>
      <c r="R90" s="40"/>
      <c r="S90" s="35"/>
    </row>
    <row r="91" spans="1:19" s="31" customFormat="1" ht="15">
      <c r="A91" s="6"/>
      <c r="B91" s="80">
        <v>182</v>
      </c>
      <c r="C91" s="75" t="s">
        <v>240</v>
      </c>
      <c r="D91" s="76"/>
      <c r="E91" s="76"/>
      <c r="F91" s="76"/>
      <c r="G91" s="77">
        <f>SUM(E91*F91)</f>
        <v>0</v>
      </c>
      <c r="H91" s="51"/>
      <c r="I91" s="6"/>
      <c r="J91" s="84"/>
      <c r="K91" s="36">
        <v>182</v>
      </c>
      <c r="L91" s="11"/>
      <c r="M91" s="73">
        <f t="shared" si="2"/>
        <v>0</v>
      </c>
      <c r="N91" s="39"/>
      <c r="O91" s="22" t="str">
        <f t="shared" si="4"/>
        <v>Hoone juurde kuuluv välisvarustus</v>
      </c>
      <c r="P91" s="15"/>
      <c r="Q91" s="30">
        <f t="shared" si="3"/>
        <v>0</v>
      </c>
      <c r="R91" s="40"/>
      <c r="S91" s="35"/>
    </row>
    <row r="92" spans="1:19" s="31" customFormat="1" ht="15">
      <c r="A92" s="6"/>
      <c r="B92" s="80">
        <v>183</v>
      </c>
      <c r="C92" s="75" t="s">
        <v>241</v>
      </c>
      <c r="D92" s="76"/>
      <c r="E92" s="76"/>
      <c r="F92" s="76"/>
      <c r="G92" s="77">
        <f>SUM(E92*F92)</f>
        <v>0</v>
      </c>
      <c r="H92" s="51"/>
      <c r="I92" s="6"/>
      <c r="J92" s="84"/>
      <c r="K92" s="36">
        <v>183</v>
      </c>
      <c r="L92" s="11"/>
      <c r="M92" s="73">
        <f t="shared" si="2"/>
        <v>0</v>
      </c>
      <c r="N92" s="39"/>
      <c r="O92" s="22" t="str">
        <f t="shared" si="4"/>
        <v>Spordi- ja mänguvarustus</v>
      </c>
      <c r="P92" s="15"/>
      <c r="Q92" s="30">
        <f t="shared" si="3"/>
        <v>0</v>
      </c>
      <c r="R92" s="40"/>
      <c r="S92" s="35"/>
    </row>
    <row r="93" spans="1:19" s="31" customFormat="1" ht="15">
      <c r="A93" s="6"/>
      <c r="B93" s="80">
        <v>184</v>
      </c>
      <c r="C93" s="75" t="s">
        <v>242</v>
      </c>
      <c r="D93" s="76"/>
      <c r="E93" s="76"/>
      <c r="F93" s="76"/>
      <c r="G93" s="77">
        <f>SUM(E93*F93)</f>
        <v>0</v>
      </c>
      <c r="H93" s="51"/>
      <c r="I93" s="6"/>
      <c r="J93" s="84"/>
      <c r="K93" s="36">
        <v>184</v>
      </c>
      <c r="L93" s="11"/>
      <c r="M93" s="73">
        <f t="shared" si="2"/>
        <v>0</v>
      </c>
      <c r="N93" s="39"/>
      <c r="O93" s="22" t="str">
        <f t="shared" si="4"/>
        <v>Jäätmehooldusvarustus</v>
      </c>
      <c r="P93" s="15"/>
      <c r="Q93" s="30">
        <f t="shared" si="3"/>
        <v>0</v>
      </c>
      <c r="R93" s="40"/>
      <c r="S93" s="35"/>
    </row>
    <row r="94" spans="1:19" s="31" customFormat="1" ht="15">
      <c r="A94" s="6"/>
      <c r="B94" s="80">
        <v>185</v>
      </c>
      <c r="C94" s="75" t="s">
        <v>243</v>
      </c>
      <c r="D94" s="76"/>
      <c r="E94" s="76"/>
      <c r="F94" s="76"/>
      <c r="G94" s="77">
        <f>SUM(E94*F94)</f>
        <v>0</v>
      </c>
      <c r="H94" s="51"/>
      <c r="I94" s="6"/>
      <c r="J94" s="84"/>
      <c r="K94" s="36">
        <v>185</v>
      </c>
      <c r="L94" s="11"/>
      <c r="M94" s="73">
        <f t="shared" si="2"/>
        <v>0</v>
      </c>
      <c r="N94" s="39"/>
      <c r="O94" s="22" t="str">
        <f t="shared" si="4"/>
        <v>Liiklusalade varustus</v>
      </c>
      <c r="P94" s="15"/>
      <c r="Q94" s="30">
        <f t="shared" si="3"/>
        <v>0</v>
      </c>
      <c r="R94" s="40"/>
      <c r="S94" s="35"/>
    </row>
    <row r="95" spans="1:19" s="31" customFormat="1" ht="15">
      <c r="A95" s="6"/>
      <c r="B95" s="79">
        <v>2</v>
      </c>
      <c r="C95" s="85" t="s">
        <v>244</v>
      </c>
      <c r="D95" s="79"/>
      <c r="E95" s="64"/>
      <c r="F95" s="64"/>
      <c r="G95" s="72">
        <f>SUM(G96,G103,G110,G118,G126)</f>
        <v>0</v>
      </c>
      <c r="H95" s="51"/>
      <c r="I95" s="6"/>
      <c r="J95" s="83"/>
      <c r="K95" s="36">
        <v>2</v>
      </c>
      <c r="L95" s="11"/>
      <c r="M95" s="73">
        <f t="shared" si="2"/>
        <v>0</v>
      </c>
      <c r="N95" s="39"/>
      <c r="O95" s="22" t="str">
        <f t="shared" si="4"/>
        <v>ALUSED JA VUNDAMENDID</v>
      </c>
      <c r="P95" s="15"/>
      <c r="Q95" s="30">
        <f t="shared" si="3"/>
        <v>0</v>
      </c>
      <c r="R95" s="40"/>
      <c r="S95" s="35"/>
    </row>
    <row r="96" spans="1:19" s="31" customFormat="1" ht="15">
      <c r="A96" s="6"/>
      <c r="B96" s="79">
        <v>21</v>
      </c>
      <c r="C96" s="71" t="s">
        <v>245</v>
      </c>
      <c r="D96" s="64"/>
      <c r="E96" s="64"/>
      <c r="F96" s="64"/>
      <c r="G96" s="72">
        <f>SUM(G97:G102)</f>
        <v>0</v>
      </c>
      <c r="H96" s="51"/>
      <c r="I96" s="6"/>
      <c r="J96" s="9"/>
      <c r="K96" s="36">
        <v>21</v>
      </c>
      <c r="L96" s="11"/>
      <c r="M96" s="73">
        <f t="shared" si="2"/>
        <v>0</v>
      </c>
      <c r="N96" s="39"/>
      <c r="O96" s="22" t="str">
        <f t="shared" si="4"/>
        <v>Rostvärgid ja taldmikud</v>
      </c>
      <c r="P96" s="15"/>
      <c r="Q96" s="30">
        <f t="shared" si="3"/>
        <v>0</v>
      </c>
      <c r="R96" s="40"/>
      <c r="S96" s="35"/>
    </row>
    <row r="97" spans="1:19" s="31" customFormat="1" ht="15">
      <c r="A97" s="6"/>
      <c r="B97" s="80">
        <v>211</v>
      </c>
      <c r="C97" s="75" t="s">
        <v>246</v>
      </c>
      <c r="D97" s="76"/>
      <c r="E97" s="76"/>
      <c r="F97" s="76"/>
      <c r="G97" s="77">
        <f t="shared" ref="G97:G102" si="9">SUM(E97*F97)</f>
        <v>0</v>
      </c>
      <c r="H97" s="51"/>
      <c r="I97" s="6"/>
      <c r="J97" s="9"/>
      <c r="K97" s="36">
        <v>211</v>
      </c>
      <c r="L97" s="11"/>
      <c r="M97" s="73">
        <f t="shared" si="2"/>
        <v>0</v>
      </c>
      <c r="N97" s="39"/>
      <c r="O97" s="22" t="str">
        <f t="shared" si="4"/>
        <v>Liiv- ja killustikalused</v>
      </c>
      <c r="P97" s="15"/>
      <c r="Q97" s="30">
        <f t="shared" si="3"/>
        <v>0</v>
      </c>
      <c r="R97" s="40"/>
      <c r="S97" s="35"/>
    </row>
    <row r="98" spans="1:19" s="31" customFormat="1" ht="15">
      <c r="A98" s="6"/>
      <c r="B98" s="80">
        <v>212</v>
      </c>
      <c r="C98" s="75" t="s">
        <v>247</v>
      </c>
      <c r="D98" s="76"/>
      <c r="E98" s="76"/>
      <c r="F98" s="76"/>
      <c r="G98" s="77">
        <f t="shared" si="9"/>
        <v>0</v>
      </c>
      <c r="H98" s="51"/>
      <c r="I98" s="6"/>
      <c r="J98" s="9"/>
      <c r="K98" s="36">
        <v>212</v>
      </c>
      <c r="L98" s="11"/>
      <c r="M98" s="73">
        <f t="shared" si="2"/>
        <v>0</v>
      </c>
      <c r="N98" s="39"/>
      <c r="O98" s="22" t="str">
        <f t="shared" si="4"/>
        <v>Betoontarindid</v>
      </c>
      <c r="P98" s="15"/>
      <c r="Q98" s="30">
        <f t="shared" si="3"/>
        <v>0</v>
      </c>
      <c r="R98" s="40"/>
      <c r="S98" s="35"/>
    </row>
    <row r="99" spans="1:19" s="31" customFormat="1" ht="15">
      <c r="A99" s="6"/>
      <c r="B99" s="80">
        <v>213</v>
      </c>
      <c r="C99" s="75" t="s">
        <v>248</v>
      </c>
      <c r="D99" s="76"/>
      <c r="E99" s="76"/>
      <c r="F99" s="76"/>
      <c r="G99" s="77">
        <f t="shared" si="9"/>
        <v>0</v>
      </c>
      <c r="H99" s="51"/>
      <c r="I99" s="6"/>
      <c r="J99" s="9"/>
      <c r="K99" s="36">
        <v>213</v>
      </c>
      <c r="L99" s="11"/>
      <c r="M99" s="73">
        <f t="shared" si="2"/>
        <v>0</v>
      </c>
      <c r="N99" s="39"/>
      <c r="O99" s="22" t="str">
        <f t="shared" si="4"/>
        <v>Metalltarindid</v>
      </c>
      <c r="P99" s="15"/>
      <c r="Q99" s="30">
        <f t="shared" si="3"/>
        <v>0</v>
      </c>
      <c r="R99" s="40"/>
      <c r="S99" s="35"/>
    </row>
    <row r="100" spans="1:19" s="31" customFormat="1" ht="15">
      <c r="A100" s="6"/>
      <c r="B100" s="80">
        <v>214</v>
      </c>
      <c r="C100" s="75" t="s">
        <v>249</v>
      </c>
      <c r="D100" s="76"/>
      <c r="E100" s="76"/>
      <c r="F100" s="76"/>
      <c r="G100" s="77">
        <f t="shared" si="9"/>
        <v>0</v>
      </c>
      <c r="H100" s="51"/>
      <c r="I100" s="6"/>
      <c r="J100" s="9"/>
      <c r="K100" s="36">
        <v>214</v>
      </c>
      <c r="L100" s="11"/>
      <c r="M100" s="73">
        <f t="shared" si="2"/>
        <v>0</v>
      </c>
      <c r="N100" s="39"/>
      <c r="O100" s="22" t="str">
        <f t="shared" si="4"/>
        <v>Müüritis</v>
      </c>
      <c r="P100" s="15"/>
      <c r="Q100" s="30">
        <f t="shared" si="3"/>
        <v>0</v>
      </c>
      <c r="R100" s="40"/>
      <c r="S100" s="35"/>
    </row>
    <row r="101" spans="1:19" s="31" customFormat="1" ht="15">
      <c r="A101" s="6"/>
      <c r="B101" s="80">
        <v>215</v>
      </c>
      <c r="C101" s="75" t="s">
        <v>250</v>
      </c>
      <c r="D101" s="76"/>
      <c r="E101" s="76"/>
      <c r="F101" s="76"/>
      <c r="G101" s="77">
        <f t="shared" si="9"/>
        <v>0</v>
      </c>
      <c r="H101" s="51"/>
      <c r="I101" s="6"/>
      <c r="J101" s="9"/>
      <c r="K101" s="36">
        <v>215</v>
      </c>
      <c r="L101" s="11"/>
      <c r="M101" s="73">
        <f t="shared" si="2"/>
        <v>0</v>
      </c>
      <c r="N101" s="39"/>
      <c r="O101" s="22" t="str">
        <f t="shared" si="4"/>
        <v>Elemendid</v>
      </c>
      <c r="P101" s="15"/>
      <c r="Q101" s="30">
        <f t="shared" si="3"/>
        <v>0</v>
      </c>
      <c r="R101" s="40"/>
      <c r="S101" s="35"/>
    </row>
    <row r="102" spans="1:19" s="31" customFormat="1" ht="15">
      <c r="A102" s="6"/>
      <c r="B102" s="80">
        <v>217</v>
      </c>
      <c r="C102" s="75" t="s">
        <v>251</v>
      </c>
      <c r="D102" s="76"/>
      <c r="E102" s="76"/>
      <c r="F102" s="76"/>
      <c r="G102" s="77">
        <f t="shared" si="9"/>
        <v>0</v>
      </c>
      <c r="H102" s="51"/>
      <c r="I102" s="6"/>
      <c r="J102" s="9"/>
      <c r="K102" s="36">
        <v>217</v>
      </c>
      <c r="L102" s="11"/>
      <c r="M102" s="73">
        <f t="shared" si="2"/>
        <v>0</v>
      </c>
      <c r="N102" s="39"/>
      <c r="O102" s="22" t="str">
        <f t="shared" si="4"/>
        <v>Sooja- ja hüdroisolatsioon</v>
      </c>
      <c r="P102" s="15"/>
      <c r="Q102" s="30">
        <f t="shared" si="3"/>
        <v>0</v>
      </c>
      <c r="R102" s="40"/>
      <c r="S102" s="35"/>
    </row>
    <row r="103" spans="1:19" s="31" customFormat="1" ht="15">
      <c r="A103" s="6"/>
      <c r="B103" s="79">
        <v>22</v>
      </c>
      <c r="C103" s="71" t="s">
        <v>252</v>
      </c>
      <c r="D103" s="64"/>
      <c r="E103" s="64"/>
      <c r="F103" s="64"/>
      <c r="G103" s="72">
        <f>SUM(G104:G109)</f>
        <v>0</v>
      </c>
      <c r="H103" s="51"/>
      <c r="I103" s="6"/>
      <c r="J103" s="9"/>
      <c r="K103" s="36">
        <v>22</v>
      </c>
      <c r="L103" s="11"/>
      <c r="M103" s="73">
        <f t="shared" si="2"/>
        <v>0</v>
      </c>
      <c r="N103" s="39"/>
      <c r="O103" s="22" t="str">
        <f t="shared" si="4"/>
        <v>Vundamendid</v>
      </c>
      <c r="P103" s="15"/>
      <c r="Q103" s="30">
        <f t="shared" si="3"/>
        <v>0</v>
      </c>
      <c r="R103" s="40"/>
      <c r="S103" s="35"/>
    </row>
    <row r="104" spans="1:19" s="31" customFormat="1" ht="15">
      <c r="A104" s="6"/>
      <c r="B104" s="80">
        <v>221</v>
      </c>
      <c r="C104" s="75" t="s">
        <v>253</v>
      </c>
      <c r="D104" s="76"/>
      <c r="E104" s="76"/>
      <c r="F104" s="76"/>
      <c r="G104" s="77">
        <f t="shared" ref="G104:G109" si="10">SUM(E104*F104)</f>
        <v>0</v>
      </c>
      <c r="H104" s="51"/>
      <c r="I104" s="6"/>
      <c r="J104" s="9"/>
      <c r="K104" s="36">
        <v>221</v>
      </c>
      <c r="L104" s="11"/>
      <c r="M104" s="73">
        <f t="shared" si="2"/>
        <v>0</v>
      </c>
      <c r="N104" s="39"/>
      <c r="O104" s="22" t="str">
        <f t="shared" si="4"/>
        <v>Vundamentide liiv- ja killustikalused</v>
      </c>
      <c r="P104" s="15"/>
      <c r="Q104" s="30">
        <f t="shared" si="3"/>
        <v>0</v>
      </c>
      <c r="R104" s="40"/>
      <c r="S104" s="35"/>
    </row>
    <row r="105" spans="1:19" s="31" customFormat="1" ht="15">
      <c r="A105" s="6"/>
      <c r="B105" s="80">
        <v>222</v>
      </c>
      <c r="C105" s="75" t="s">
        <v>254</v>
      </c>
      <c r="D105" s="76"/>
      <c r="E105" s="76"/>
      <c r="F105" s="76"/>
      <c r="G105" s="77">
        <f t="shared" si="10"/>
        <v>0</v>
      </c>
      <c r="H105" s="51"/>
      <c r="I105" s="6"/>
      <c r="J105" s="9"/>
      <c r="K105" s="36">
        <v>222</v>
      </c>
      <c r="L105" s="11"/>
      <c r="M105" s="73">
        <f t="shared" si="2"/>
        <v>0</v>
      </c>
      <c r="N105" s="39"/>
      <c r="O105" s="22" t="str">
        <f t="shared" si="4"/>
        <v>Monoliitsest r/b-st alusmüürid, soklid, vundamenditalad</v>
      </c>
      <c r="P105" s="15"/>
      <c r="Q105" s="30">
        <f t="shared" si="3"/>
        <v>0</v>
      </c>
      <c r="R105" s="40"/>
      <c r="S105" s="35"/>
    </row>
    <row r="106" spans="1:19" s="31" customFormat="1" ht="15">
      <c r="A106" s="6"/>
      <c r="B106" s="80">
        <v>223</v>
      </c>
      <c r="C106" s="75" t="s">
        <v>255</v>
      </c>
      <c r="D106" s="76"/>
      <c r="E106" s="76"/>
      <c r="F106" s="76"/>
      <c r="G106" s="77">
        <f t="shared" si="10"/>
        <v>0</v>
      </c>
      <c r="H106" s="51"/>
      <c r="I106" s="6"/>
      <c r="J106" s="9"/>
      <c r="K106" s="36">
        <v>223</v>
      </c>
      <c r="L106" s="11"/>
      <c r="M106" s="73">
        <f t="shared" si="2"/>
        <v>0</v>
      </c>
      <c r="N106" s="39"/>
      <c r="O106" s="22" t="str">
        <f t="shared" si="4"/>
        <v>Metalltarindid alusmüüritistes, soklites ja vundamenditalades</v>
      </c>
      <c r="P106" s="15"/>
      <c r="Q106" s="30">
        <f t="shared" si="3"/>
        <v>0</v>
      </c>
      <c r="R106" s="40"/>
      <c r="S106" s="35"/>
    </row>
    <row r="107" spans="1:19" s="31" customFormat="1" ht="15">
      <c r="A107" s="6"/>
      <c r="B107" s="80">
        <v>224</v>
      </c>
      <c r="C107" s="75" t="s">
        <v>256</v>
      </c>
      <c r="D107" s="76"/>
      <c r="E107" s="76"/>
      <c r="F107" s="76"/>
      <c r="G107" s="77">
        <f t="shared" si="10"/>
        <v>0</v>
      </c>
      <c r="H107" s="51"/>
      <c r="I107" s="6"/>
      <c r="J107" s="9"/>
      <c r="K107" s="36">
        <v>224</v>
      </c>
      <c r="L107" s="11"/>
      <c r="M107" s="73">
        <f t="shared" ref="M107:M170" si="11">G107</f>
        <v>0</v>
      </c>
      <c r="N107" s="39"/>
      <c r="O107" s="22" t="str">
        <f t="shared" si="4"/>
        <v>Alusmüüritised, soklid- ja vundamenditalad</v>
      </c>
      <c r="P107" s="15"/>
      <c r="Q107" s="30">
        <f t="shared" ref="Q107:Q170" si="12">G107</f>
        <v>0</v>
      </c>
      <c r="R107" s="40"/>
      <c r="S107" s="35"/>
    </row>
    <row r="108" spans="1:19" s="31" customFormat="1" ht="15">
      <c r="A108" s="6"/>
      <c r="B108" s="80">
        <v>225</v>
      </c>
      <c r="C108" s="75" t="s">
        <v>257</v>
      </c>
      <c r="D108" s="76"/>
      <c r="E108" s="76"/>
      <c r="F108" s="76"/>
      <c r="G108" s="77">
        <f t="shared" si="10"/>
        <v>0</v>
      </c>
      <c r="H108" s="51"/>
      <c r="I108" s="6"/>
      <c r="J108" s="9"/>
      <c r="K108" s="36">
        <v>225</v>
      </c>
      <c r="L108" s="11"/>
      <c r="M108" s="73">
        <f t="shared" si="11"/>
        <v>0</v>
      </c>
      <c r="N108" s="39"/>
      <c r="O108" s="22" t="str">
        <f t="shared" ref="O108:O171" si="13">C108</f>
        <v>Elementidest alusmüürid, soklid, vundamenditalad</v>
      </c>
      <c r="P108" s="15"/>
      <c r="Q108" s="30">
        <f t="shared" si="12"/>
        <v>0</v>
      </c>
      <c r="R108" s="40"/>
      <c r="S108" s="35"/>
    </row>
    <row r="109" spans="1:19" s="31" customFormat="1" ht="15">
      <c r="A109" s="6"/>
      <c r="B109" s="80">
        <v>227</v>
      </c>
      <c r="C109" s="75" t="s">
        <v>258</v>
      </c>
      <c r="D109" s="76"/>
      <c r="E109" s="76"/>
      <c r="F109" s="76"/>
      <c r="G109" s="77">
        <f t="shared" si="10"/>
        <v>0</v>
      </c>
      <c r="H109" s="51"/>
      <c r="I109" s="6"/>
      <c r="J109" s="9"/>
      <c r="K109" s="36">
        <v>227</v>
      </c>
      <c r="L109" s="11"/>
      <c r="M109" s="73">
        <f t="shared" si="11"/>
        <v>0</v>
      </c>
      <c r="N109" s="39"/>
      <c r="O109" s="22" t="str">
        <f t="shared" si="13"/>
        <v>Alustarindite sooja- ja hüdroisolatsioon</v>
      </c>
      <c r="P109" s="15"/>
      <c r="Q109" s="30">
        <f t="shared" si="12"/>
        <v>0</v>
      </c>
      <c r="R109" s="40"/>
      <c r="S109" s="35"/>
    </row>
    <row r="110" spans="1:19" s="31" customFormat="1" ht="15">
      <c r="A110" s="6"/>
      <c r="B110" s="79">
        <v>23</v>
      </c>
      <c r="C110" s="71" t="s">
        <v>259</v>
      </c>
      <c r="D110" s="64"/>
      <c r="E110" s="64"/>
      <c r="F110" s="64"/>
      <c r="G110" s="72">
        <f>SUM(G111:G117)</f>
        <v>0</v>
      </c>
      <c r="H110" s="51"/>
      <c r="I110" s="6"/>
      <c r="J110" s="9"/>
      <c r="K110" s="36">
        <v>23</v>
      </c>
      <c r="L110" s="11"/>
      <c r="M110" s="73">
        <f t="shared" si="11"/>
        <v>0</v>
      </c>
      <c r="N110" s="39"/>
      <c r="O110" s="22" t="str">
        <f t="shared" si="13"/>
        <v xml:space="preserve">Aluspõrandad </v>
      </c>
      <c r="P110" s="15"/>
      <c r="Q110" s="30">
        <f t="shared" si="12"/>
        <v>0</v>
      </c>
      <c r="R110" s="40"/>
      <c r="S110" s="35"/>
    </row>
    <row r="111" spans="1:19" s="31" customFormat="1" ht="15">
      <c r="A111" s="6"/>
      <c r="B111" s="80">
        <v>231</v>
      </c>
      <c r="C111" s="75" t="s">
        <v>246</v>
      </c>
      <c r="D111" s="76"/>
      <c r="E111" s="76"/>
      <c r="F111" s="76"/>
      <c r="G111" s="77">
        <f>SUM(E111*F111)</f>
        <v>0</v>
      </c>
      <c r="H111" s="51"/>
      <c r="I111" s="6"/>
      <c r="J111" s="9"/>
      <c r="K111" s="36">
        <v>231</v>
      </c>
      <c r="L111" s="11"/>
      <c r="M111" s="73">
        <f t="shared" si="11"/>
        <v>0</v>
      </c>
      <c r="N111" s="39"/>
      <c r="O111" s="22" t="str">
        <f t="shared" si="13"/>
        <v>Liiv- ja killustikalused</v>
      </c>
      <c r="P111" s="15"/>
      <c r="Q111" s="30">
        <f t="shared" si="12"/>
        <v>0</v>
      </c>
      <c r="R111" s="40"/>
      <c r="S111" s="35"/>
    </row>
    <row r="112" spans="1:19" s="31" customFormat="1" ht="15">
      <c r="A112" s="6"/>
      <c r="B112" s="80">
        <v>232</v>
      </c>
      <c r="C112" s="75" t="s">
        <v>247</v>
      </c>
      <c r="D112" s="76"/>
      <c r="E112" s="76"/>
      <c r="F112" s="76"/>
      <c r="G112" s="77">
        <f t="shared" ref="G112:G117" si="14">SUM(E112*F112)</f>
        <v>0</v>
      </c>
      <c r="H112" s="51"/>
      <c r="I112" s="6"/>
      <c r="J112" s="9"/>
      <c r="K112" s="36">
        <v>232</v>
      </c>
      <c r="L112" s="11"/>
      <c r="M112" s="73">
        <f t="shared" si="11"/>
        <v>0</v>
      </c>
      <c r="N112" s="39"/>
      <c r="O112" s="22" t="str">
        <f t="shared" si="13"/>
        <v>Betoontarindid</v>
      </c>
      <c r="P112" s="15"/>
      <c r="Q112" s="30">
        <f t="shared" si="12"/>
        <v>0</v>
      </c>
      <c r="R112" s="40"/>
      <c r="S112" s="35"/>
    </row>
    <row r="113" spans="1:19" s="31" customFormat="1" ht="15">
      <c r="A113" s="6"/>
      <c r="B113" s="80">
        <v>233</v>
      </c>
      <c r="C113" s="75" t="s">
        <v>248</v>
      </c>
      <c r="D113" s="76"/>
      <c r="E113" s="76"/>
      <c r="F113" s="76"/>
      <c r="G113" s="77">
        <f t="shared" si="14"/>
        <v>0</v>
      </c>
      <c r="H113" s="51"/>
      <c r="I113" s="6"/>
      <c r="J113" s="9"/>
      <c r="K113" s="36">
        <v>233</v>
      </c>
      <c r="L113" s="11"/>
      <c r="M113" s="73">
        <f t="shared" si="11"/>
        <v>0</v>
      </c>
      <c r="N113" s="39"/>
      <c r="O113" s="22" t="str">
        <f t="shared" si="13"/>
        <v>Metalltarindid</v>
      </c>
      <c r="P113" s="15"/>
      <c r="Q113" s="30">
        <f t="shared" si="12"/>
        <v>0</v>
      </c>
      <c r="R113" s="40"/>
      <c r="S113" s="35"/>
    </row>
    <row r="114" spans="1:19" s="31" customFormat="1" ht="15">
      <c r="A114" s="6"/>
      <c r="B114" s="80">
        <v>234</v>
      </c>
      <c r="C114" s="75" t="s">
        <v>260</v>
      </c>
      <c r="D114" s="76"/>
      <c r="E114" s="76"/>
      <c r="F114" s="76"/>
      <c r="G114" s="77">
        <f t="shared" si="14"/>
        <v>0</v>
      </c>
      <c r="H114" s="51"/>
      <c r="I114" s="6"/>
      <c r="J114" s="9"/>
      <c r="K114" s="36">
        <v>234</v>
      </c>
      <c r="L114" s="11"/>
      <c r="M114" s="73">
        <f t="shared" si="11"/>
        <v>0</v>
      </c>
      <c r="N114" s="39"/>
      <c r="O114" s="22" t="str">
        <f t="shared" si="13"/>
        <v>Aluspõrandate elemendid</v>
      </c>
      <c r="P114" s="15"/>
      <c r="Q114" s="30">
        <f t="shared" si="12"/>
        <v>0</v>
      </c>
      <c r="R114" s="40"/>
      <c r="S114" s="35"/>
    </row>
    <row r="115" spans="1:19" s="31" customFormat="1" ht="15">
      <c r="A115" s="6"/>
      <c r="B115" s="80">
        <v>235</v>
      </c>
      <c r="C115" s="75" t="s">
        <v>261</v>
      </c>
      <c r="D115" s="76"/>
      <c r="E115" s="76"/>
      <c r="F115" s="76"/>
      <c r="G115" s="77">
        <f t="shared" si="14"/>
        <v>0</v>
      </c>
      <c r="H115" s="51"/>
      <c r="I115" s="6"/>
      <c r="J115" s="9"/>
      <c r="K115" s="36">
        <v>235</v>
      </c>
      <c r="L115" s="11"/>
      <c r="M115" s="73">
        <f t="shared" si="11"/>
        <v>0</v>
      </c>
      <c r="N115" s="39"/>
      <c r="O115" s="22" t="str">
        <f t="shared" si="13"/>
        <v>Aluspõrandate puittarindid</v>
      </c>
      <c r="P115" s="15"/>
      <c r="Q115" s="30">
        <f t="shared" si="12"/>
        <v>0</v>
      </c>
      <c r="R115" s="40"/>
      <c r="S115" s="35"/>
    </row>
    <row r="116" spans="1:19" s="31" customFormat="1" ht="15">
      <c r="A116" s="6"/>
      <c r="B116" s="80">
        <v>236</v>
      </c>
      <c r="C116" s="75" t="s">
        <v>251</v>
      </c>
      <c r="D116" s="76"/>
      <c r="E116" s="76"/>
      <c r="F116" s="76"/>
      <c r="G116" s="77">
        <f t="shared" si="14"/>
        <v>0</v>
      </c>
      <c r="H116" s="51"/>
      <c r="I116" s="6"/>
      <c r="J116" s="9"/>
      <c r="K116" s="36">
        <v>236</v>
      </c>
      <c r="L116" s="11"/>
      <c r="M116" s="73">
        <f t="shared" si="11"/>
        <v>0</v>
      </c>
      <c r="N116" s="39"/>
      <c r="O116" s="22" t="str">
        <f t="shared" si="13"/>
        <v>Sooja- ja hüdroisolatsioon</v>
      </c>
      <c r="P116" s="15"/>
      <c r="Q116" s="30">
        <f t="shared" si="12"/>
        <v>0</v>
      </c>
      <c r="R116" s="40"/>
      <c r="S116" s="35"/>
    </row>
    <row r="117" spans="1:19" s="31" customFormat="1" ht="15">
      <c r="A117" s="6"/>
      <c r="B117" s="80">
        <v>237</v>
      </c>
      <c r="C117" s="75" t="s">
        <v>262</v>
      </c>
      <c r="D117" s="76"/>
      <c r="E117" s="76"/>
      <c r="F117" s="76"/>
      <c r="G117" s="77">
        <f t="shared" si="14"/>
        <v>0</v>
      </c>
      <c r="H117" s="51"/>
      <c r="I117" s="6"/>
      <c r="J117" s="9"/>
      <c r="K117" s="36">
        <v>237</v>
      </c>
      <c r="L117" s="11"/>
      <c r="M117" s="73">
        <f t="shared" si="11"/>
        <v>0</v>
      </c>
      <c r="N117" s="39"/>
      <c r="O117" s="22" t="str">
        <f t="shared" si="13"/>
        <v>Vuugid</v>
      </c>
      <c r="P117" s="15"/>
      <c r="Q117" s="30">
        <f t="shared" si="12"/>
        <v>0</v>
      </c>
      <c r="R117" s="40"/>
      <c r="S117" s="35"/>
    </row>
    <row r="118" spans="1:19" s="31" customFormat="1" ht="15">
      <c r="A118" s="6"/>
      <c r="B118" s="79">
        <v>24</v>
      </c>
      <c r="C118" s="71" t="s">
        <v>263</v>
      </c>
      <c r="D118" s="64"/>
      <c r="E118" s="64"/>
      <c r="F118" s="64"/>
      <c r="G118" s="72">
        <f>SUM(G119:G125)</f>
        <v>0</v>
      </c>
      <c r="H118" s="51"/>
      <c r="I118" s="6"/>
      <c r="J118" s="9"/>
      <c r="K118" s="36">
        <v>24</v>
      </c>
      <c r="L118" s="11"/>
      <c r="M118" s="73">
        <f t="shared" si="11"/>
        <v>0</v>
      </c>
      <c r="N118" s="39"/>
      <c r="O118" s="22" t="str">
        <f t="shared" si="13"/>
        <v>Vaiad ja tugevdustarindid</v>
      </c>
      <c r="P118" s="15"/>
      <c r="Q118" s="30">
        <f t="shared" si="12"/>
        <v>0</v>
      </c>
      <c r="R118" s="40"/>
      <c r="S118" s="35"/>
    </row>
    <row r="119" spans="1:19" s="31" customFormat="1" ht="15">
      <c r="A119" s="6"/>
      <c r="B119" s="80">
        <v>241</v>
      </c>
      <c r="C119" s="75" t="s">
        <v>264</v>
      </c>
      <c r="D119" s="76"/>
      <c r="E119" s="76"/>
      <c r="F119" s="76"/>
      <c r="G119" s="77">
        <f>SUM(E119*F119)</f>
        <v>0</v>
      </c>
      <c r="H119" s="51"/>
      <c r="I119" s="6"/>
      <c r="J119" s="9"/>
      <c r="K119" s="36">
        <v>241</v>
      </c>
      <c r="L119" s="11"/>
      <c r="M119" s="73">
        <f t="shared" si="11"/>
        <v>0</v>
      </c>
      <c r="N119" s="39"/>
      <c r="O119" s="22" t="str">
        <f t="shared" si="13"/>
        <v>Kaevikute toestus</v>
      </c>
      <c r="P119" s="15"/>
      <c r="Q119" s="30">
        <f t="shared" si="12"/>
        <v>0</v>
      </c>
      <c r="R119" s="40"/>
      <c r="S119" s="35"/>
    </row>
    <row r="120" spans="1:19" s="31" customFormat="1" ht="15">
      <c r="A120" s="6"/>
      <c r="B120" s="80">
        <v>242</v>
      </c>
      <c r="C120" s="75" t="s">
        <v>265</v>
      </c>
      <c r="D120" s="76"/>
      <c r="E120" s="76"/>
      <c r="F120" s="76"/>
      <c r="G120" s="77">
        <f t="shared" ref="G120:G126" si="15">SUM(E120*F120)</f>
        <v>0</v>
      </c>
      <c r="H120" s="51"/>
      <c r="I120" s="6"/>
      <c r="J120" s="9"/>
      <c r="K120" s="36">
        <v>242</v>
      </c>
      <c r="L120" s="11"/>
      <c r="M120" s="73">
        <f t="shared" si="11"/>
        <v>0</v>
      </c>
      <c r="N120" s="39"/>
      <c r="O120" s="22" t="str">
        <f t="shared" si="13"/>
        <v>Ehitusaegne veetõrje</v>
      </c>
      <c r="P120" s="15"/>
      <c r="Q120" s="30">
        <f t="shared" si="12"/>
        <v>0</v>
      </c>
      <c r="R120" s="40"/>
      <c r="S120" s="35"/>
    </row>
    <row r="121" spans="1:19" s="31" customFormat="1" ht="15">
      <c r="A121" s="6"/>
      <c r="B121" s="80">
        <v>243</v>
      </c>
      <c r="C121" s="75" t="s">
        <v>266</v>
      </c>
      <c r="D121" s="76"/>
      <c r="E121" s="76"/>
      <c r="F121" s="76"/>
      <c r="G121" s="77">
        <f t="shared" si="15"/>
        <v>0</v>
      </c>
      <c r="H121" s="51"/>
      <c r="I121" s="6"/>
      <c r="J121" s="9"/>
      <c r="K121" s="36">
        <v>243</v>
      </c>
      <c r="L121" s="11"/>
      <c r="M121" s="73">
        <f t="shared" si="11"/>
        <v>0</v>
      </c>
      <c r="N121" s="39"/>
      <c r="O121" s="22" t="str">
        <f t="shared" si="13"/>
        <v>Rammvaiad</v>
      </c>
      <c r="P121" s="15"/>
      <c r="Q121" s="30">
        <f t="shared" si="12"/>
        <v>0</v>
      </c>
      <c r="R121" s="40"/>
      <c r="S121" s="35"/>
    </row>
    <row r="122" spans="1:19" s="31" customFormat="1" ht="15">
      <c r="A122" s="6"/>
      <c r="B122" s="80">
        <v>244</v>
      </c>
      <c r="C122" s="75" t="s">
        <v>267</v>
      </c>
      <c r="D122" s="76"/>
      <c r="E122" s="76"/>
      <c r="F122" s="76"/>
      <c r="G122" s="77">
        <f t="shared" si="15"/>
        <v>0</v>
      </c>
      <c r="H122" s="51"/>
      <c r="I122" s="6"/>
      <c r="J122" s="9"/>
      <c r="K122" s="36">
        <v>244</v>
      </c>
      <c r="L122" s="11"/>
      <c r="M122" s="73">
        <f t="shared" si="11"/>
        <v>0</v>
      </c>
      <c r="N122" s="39"/>
      <c r="O122" s="22" t="str">
        <f t="shared" si="13"/>
        <v>Koht- ja puurvaiad</v>
      </c>
      <c r="P122" s="15"/>
      <c r="Q122" s="30">
        <f t="shared" si="12"/>
        <v>0</v>
      </c>
      <c r="R122" s="40"/>
      <c r="S122" s="35"/>
    </row>
    <row r="123" spans="1:19" s="31" customFormat="1" ht="15">
      <c r="A123" s="6"/>
      <c r="B123" s="80">
        <v>245</v>
      </c>
      <c r="C123" s="75" t="s">
        <v>268</v>
      </c>
      <c r="D123" s="76"/>
      <c r="E123" s="76"/>
      <c r="F123" s="76"/>
      <c r="G123" s="77">
        <f t="shared" si="15"/>
        <v>0</v>
      </c>
      <c r="H123" s="51"/>
      <c r="I123" s="6"/>
      <c r="J123" s="9"/>
      <c r="K123" s="36">
        <v>245</v>
      </c>
      <c r="L123" s="11"/>
      <c r="M123" s="73">
        <f t="shared" si="11"/>
        <v>0</v>
      </c>
      <c r="N123" s="39"/>
      <c r="O123" s="22" t="str">
        <f t="shared" si="13"/>
        <v>Pinnaseankrud ja injekteerimine</v>
      </c>
      <c r="P123" s="15"/>
      <c r="Q123" s="30">
        <f t="shared" si="12"/>
        <v>0</v>
      </c>
      <c r="R123" s="40"/>
      <c r="S123" s="35"/>
    </row>
    <row r="124" spans="1:19" s="31" customFormat="1" ht="15">
      <c r="A124" s="6"/>
      <c r="B124" s="80">
        <v>247</v>
      </c>
      <c r="C124" s="75" t="s">
        <v>269</v>
      </c>
      <c r="D124" s="76"/>
      <c r="E124" s="76"/>
      <c r="F124" s="76"/>
      <c r="G124" s="77">
        <f t="shared" si="15"/>
        <v>0</v>
      </c>
      <c r="H124" s="51"/>
      <c r="I124" s="6"/>
      <c r="J124" s="9"/>
      <c r="K124" s="36">
        <v>247</v>
      </c>
      <c r="L124" s="11"/>
      <c r="M124" s="73">
        <f t="shared" si="11"/>
        <v>0</v>
      </c>
      <c r="N124" s="39"/>
      <c r="O124" s="22" t="str">
        <f t="shared" si="13"/>
        <v>Pinnase tugevdamine</v>
      </c>
      <c r="P124" s="15"/>
      <c r="Q124" s="30">
        <f t="shared" si="12"/>
        <v>0</v>
      </c>
      <c r="R124" s="40"/>
      <c r="S124" s="35"/>
    </row>
    <row r="125" spans="1:19" s="31" customFormat="1" ht="15">
      <c r="A125" s="6"/>
      <c r="B125" s="80">
        <v>248</v>
      </c>
      <c r="C125" s="75" t="s">
        <v>270</v>
      </c>
      <c r="D125" s="76"/>
      <c r="E125" s="76"/>
      <c r="F125" s="76"/>
      <c r="G125" s="77">
        <f t="shared" si="15"/>
        <v>0</v>
      </c>
      <c r="H125" s="51"/>
      <c r="I125" s="6"/>
      <c r="J125" s="9"/>
      <c r="K125" s="36">
        <v>248</v>
      </c>
      <c r="L125" s="11"/>
      <c r="M125" s="73">
        <f t="shared" si="11"/>
        <v>0</v>
      </c>
      <c r="N125" s="39"/>
      <c r="O125" s="22" t="str">
        <f t="shared" si="13"/>
        <v>Vundamentide tugevdustarindid ja toed</v>
      </c>
      <c r="P125" s="15"/>
      <c r="Q125" s="30">
        <f t="shared" si="12"/>
        <v>0</v>
      </c>
      <c r="R125" s="40"/>
      <c r="S125" s="35"/>
    </row>
    <row r="126" spans="1:19" s="31" customFormat="1" ht="15">
      <c r="A126" s="6"/>
      <c r="B126" s="79">
        <v>27</v>
      </c>
      <c r="C126" s="71" t="s">
        <v>271</v>
      </c>
      <c r="D126" s="76"/>
      <c r="E126" s="76"/>
      <c r="F126" s="76"/>
      <c r="G126" s="77">
        <f t="shared" si="15"/>
        <v>0</v>
      </c>
      <c r="H126" s="51"/>
      <c r="I126" s="6"/>
      <c r="J126" s="9"/>
      <c r="K126" s="36">
        <v>27</v>
      </c>
      <c r="L126" s="11"/>
      <c r="M126" s="73">
        <f t="shared" si="11"/>
        <v>0</v>
      </c>
      <c r="N126" s="39"/>
      <c r="O126" s="22" t="str">
        <f t="shared" si="13"/>
        <v>Eritarindid</v>
      </c>
      <c r="P126" s="15"/>
      <c r="Q126" s="30">
        <f t="shared" si="12"/>
        <v>0</v>
      </c>
      <c r="R126" s="40"/>
      <c r="S126" s="35"/>
    </row>
    <row r="127" spans="1:19" s="31" customFormat="1" ht="15">
      <c r="A127" s="6"/>
      <c r="B127" s="79">
        <v>3</v>
      </c>
      <c r="C127" s="85" t="s">
        <v>272</v>
      </c>
      <c r="D127" s="79"/>
      <c r="E127" s="64"/>
      <c r="F127" s="64"/>
      <c r="G127" s="72">
        <f>SUM(G128,G132,G141,G146)</f>
        <v>0</v>
      </c>
      <c r="H127" s="51"/>
      <c r="I127" s="6"/>
      <c r="J127" s="9"/>
      <c r="K127" s="36">
        <v>3</v>
      </c>
      <c r="L127" s="11"/>
      <c r="M127" s="73">
        <f t="shared" si="11"/>
        <v>0</v>
      </c>
      <c r="N127" s="39"/>
      <c r="O127" s="22" t="str">
        <f t="shared" si="13"/>
        <v>KANDETARINDID</v>
      </c>
      <c r="P127" s="15"/>
      <c r="Q127" s="30">
        <f t="shared" si="12"/>
        <v>0</v>
      </c>
      <c r="R127" s="40"/>
      <c r="S127" s="35"/>
    </row>
    <row r="128" spans="1:19" s="31" customFormat="1" ht="15">
      <c r="A128" s="6"/>
      <c r="B128" s="79">
        <v>31</v>
      </c>
      <c r="C128" s="85" t="s">
        <v>248</v>
      </c>
      <c r="D128" s="79"/>
      <c r="E128" s="64"/>
      <c r="F128" s="64"/>
      <c r="G128" s="72">
        <f>SUM(G129:G131)</f>
        <v>0</v>
      </c>
      <c r="H128" s="51"/>
      <c r="I128" s="6"/>
      <c r="J128" s="9"/>
      <c r="K128" s="36">
        <v>31</v>
      </c>
      <c r="L128" s="11"/>
      <c r="M128" s="73">
        <f t="shared" si="11"/>
        <v>0</v>
      </c>
      <c r="N128" s="39"/>
      <c r="O128" s="22" t="str">
        <f t="shared" si="13"/>
        <v>Metalltarindid</v>
      </c>
      <c r="P128" s="15"/>
      <c r="Q128" s="30">
        <f t="shared" si="12"/>
        <v>0</v>
      </c>
      <c r="R128" s="40"/>
      <c r="S128" s="35"/>
    </row>
    <row r="129" spans="1:19" s="31" customFormat="1" ht="15">
      <c r="A129" s="6"/>
      <c r="B129" s="86">
        <v>311</v>
      </c>
      <c r="C129" s="87" t="s">
        <v>273</v>
      </c>
      <c r="D129" s="76"/>
      <c r="E129" s="76"/>
      <c r="F129" s="76"/>
      <c r="G129" s="88">
        <f>SUM(E129*F129)</f>
        <v>0</v>
      </c>
      <c r="H129" s="51"/>
      <c r="I129" s="6"/>
      <c r="J129" s="9"/>
      <c r="K129" s="36">
        <v>311</v>
      </c>
      <c r="L129" s="11"/>
      <c r="M129" s="73">
        <f t="shared" si="11"/>
        <v>0</v>
      </c>
      <c r="N129" s="39"/>
      <c r="O129" s="22" t="str">
        <f t="shared" si="13"/>
        <v>Metallkarkass</v>
      </c>
      <c r="P129" s="15"/>
      <c r="Q129" s="30">
        <f t="shared" si="12"/>
        <v>0</v>
      </c>
      <c r="R129" s="40"/>
      <c r="S129" s="35"/>
    </row>
    <row r="130" spans="1:19" s="31" customFormat="1" ht="15">
      <c r="A130" s="6"/>
      <c r="B130" s="86">
        <v>313</v>
      </c>
      <c r="C130" s="87" t="s">
        <v>274</v>
      </c>
      <c r="D130" s="76"/>
      <c r="E130" s="76"/>
      <c r="F130" s="76"/>
      <c r="G130" s="88">
        <f>SUM(E130*F130)</f>
        <v>0</v>
      </c>
      <c r="H130" s="51"/>
      <c r="I130" s="6"/>
      <c r="J130" s="9"/>
      <c r="K130" s="36">
        <v>313</v>
      </c>
      <c r="L130" s="11"/>
      <c r="M130" s="73">
        <f t="shared" si="11"/>
        <v>0</v>
      </c>
      <c r="N130" s="39"/>
      <c r="O130" s="22" t="str">
        <f t="shared" si="13"/>
        <v>Metalltarindite pinnatöötlus</v>
      </c>
      <c r="P130" s="15"/>
      <c r="Q130" s="30">
        <f t="shared" si="12"/>
        <v>0</v>
      </c>
      <c r="R130" s="40"/>
      <c r="S130" s="35"/>
    </row>
    <row r="131" spans="1:19" s="31" customFormat="1" ht="15">
      <c r="A131" s="6"/>
      <c r="B131" s="86">
        <v>315</v>
      </c>
      <c r="C131" s="87" t="s">
        <v>275</v>
      </c>
      <c r="D131" s="76"/>
      <c r="E131" s="76"/>
      <c r="F131" s="76"/>
      <c r="G131" s="88">
        <f>SUM(E131*F131)</f>
        <v>0</v>
      </c>
      <c r="H131" s="51"/>
      <c r="I131" s="6"/>
      <c r="J131" s="9"/>
      <c r="K131" s="36">
        <v>315</v>
      </c>
      <c r="L131" s="11"/>
      <c r="M131" s="73">
        <f t="shared" si="11"/>
        <v>0</v>
      </c>
      <c r="N131" s="39"/>
      <c r="O131" s="22" t="str">
        <f t="shared" si="13"/>
        <v>Katuse profiilplekk</v>
      </c>
      <c r="P131" s="15"/>
      <c r="Q131" s="30">
        <f t="shared" si="12"/>
        <v>0</v>
      </c>
      <c r="R131" s="40"/>
      <c r="S131" s="35"/>
    </row>
    <row r="132" spans="1:19" s="31" customFormat="1" ht="15">
      <c r="A132" s="6"/>
      <c r="B132" s="79">
        <v>32</v>
      </c>
      <c r="C132" s="85" t="s">
        <v>276</v>
      </c>
      <c r="D132" s="79"/>
      <c r="E132" s="64"/>
      <c r="F132" s="64"/>
      <c r="G132" s="72">
        <f>SUM(G133:G140)</f>
        <v>0</v>
      </c>
      <c r="H132" s="51"/>
      <c r="I132" s="6"/>
      <c r="J132" s="9"/>
      <c r="K132" s="36">
        <v>32</v>
      </c>
      <c r="L132" s="11"/>
      <c r="M132" s="73">
        <f t="shared" si="11"/>
        <v>0</v>
      </c>
      <c r="N132" s="39"/>
      <c r="O132" s="22" t="str">
        <f t="shared" si="13"/>
        <v>Kandvad ja välisseinad</v>
      </c>
      <c r="P132" s="15"/>
      <c r="Q132" s="30">
        <f t="shared" si="12"/>
        <v>0</v>
      </c>
      <c r="R132" s="40"/>
      <c r="S132" s="35"/>
    </row>
    <row r="133" spans="1:19" s="31" customFormat="1" ht="15">
      <c r="A133" s="6"/>
      <c r="B133" s="86">
        <v>321</v>
      </c>
      <c r="C133" s="87" t="s">
        <v>277</v>
      </c>
      <c r="D133" s="76"/>
      <c r="E133" s="76"/>
      <c r="F133" s="76"/>
      <c r="G133" s="88">
        <f>SUM(E133*F133)</f>
        <v>0</v>
      </c>
      <c r="H133" s="51"/>
      <c r="I133" s="6"/>
      <c r="J133" s="9"/>
      <c r="K133" s="36">
        <v>321</v>
      </c>
      <c r="L133" s="11"/>
      <c r="M133" s="73">
        <f t="shared" si="11"/>
        <v>0</v>
      </c>
      <c r="N133" s="39"/>
      <c r="O133" s="22" t="str">
        <f t="shared" si="13"/>
        <v>Monoliitsest betoonist tarindid</v>
      </c>
      <c r="P133" s="15"/>
      <c r="Q133" s="30">
        <f t="shared" si="12"/>
        <v>0</v>
      </c>
      <c r="R133" s="40"/>
      <c r="S133" s="35"/>
    </row>
    <row r="134" spans="1:19" s="31" customFormat="1" ht="15">
      <c r="A134" s="6"/>
      <c r="B134" s="86">
        <v>322</v>
      </c>
      <c r="C134" s="87" t="s">
        <v>278</v>
      </c>
      <c r="D134" s="76"/>
      <c r="E134" s="76"/>
      <c r="F134" s="76"/>
      <c r="G134" s="88">
        <f t="shared" ref="G134:G140" si="16">SUM(E134*F134)</f>
        <v>0</v>
      </c>
      <c r="H134" s="51"/>
      <c r="I134" s="6"/>
      <c r="J134" s="9"/>
      <c r="K134" s="36">
        <v>322</v>
      </c>
      <c r="L134" s="11"/>
      <c r="M134" s="73">
        <f t="shared" si="11"/>
        <v>0</v>
      </c>
      <c r="N134" s="39"/>
      <c r="O134" s="22" t="str">
        <f t="shared" si="13"/>
        <v>Monteeritavast betoonist tarindid</v>
      </c>
      <c r="P134" s="15"/>
      <c r="Q134" s="30">
        <f t="shared" si="12"/>
        <v>0</v>
      </c>
      <c r="R134" s="40"/>
      <c r="S134" s="35"/>
    </row>
    <row r="135" spans="1:19" s="31" customFormat="1" ht="15">
      <c r="A135" s="6"/>
      <c r="B135" s="86">
        <v>323</v>
      </c>
      <c r="C135" s="87" t="s">
        <v>248</v>
      </c>
      <c r="D135" s="76"/>
      <c r="E135" s="76"/>
      <c r="F135" s="76"/>
      <c r="G135" s="88">
        <f t="shared" si="16"/>
        <v>0</v>
      </c>
      <c r="H135" s="51"/>
      <c r="I135" s="6"/>
      <c r="J135" s="9"/>
      <c r="K135" s="36">
        <v>323</v>
      </c>
      <c r="L135" s="11"/>
      <c r="M135" s="73">
        <f t="shared" si="11"/>
        <v>0</v>
      </c>
      <c r="N135" s="39"/>
      <c r="O135" s="22" t="str">
        <f t="shared" si="13"/>
        <v>Metalltarindid</v>
      </c>
      <c r="P135" s="15"/>
      <c r="Q135" s="30">
        <f t="shared" si="12"/>
        <v>0</v>
      </c>
      <c r="R135" s="40"/>
      <c r="S135" s="35"/>
    </row>
    <row r="136" spans="1:19" s="31" customFormat="1" ht="15">
      <c r="A136" s="6"/>
      <c r="B136" s="86">
        <v>324</v>
      </c>
      <c r="C136" s="87" t="s">
        <v>279</v>
      </c>
      <c r="D136" s="76"/>
      <c r="E136" s="76"/>
      <c r="F136" s="76"/>
      <c r="G136" s="88">
        <f t="shared" si="16"/>
        <v>0</v>
      </c>
      <c r="H136" s="51"/>
      <c r="I136" s="6"/>
      <c r="J136" s="9"/>
      <c r="K136" s="36">
        <v>324</v>
      </c>
      <c r="L136" s="11"/>
      <c r="M136" s="73">
        <f t="shared" si="11"/>
        <v>0</v>
      </c>
      <c r="N136" s="39"/>
      <c r="O136" s="22" t="str">
        <f t="shared" si="13"/>
        <v>Müüritised</v>
      </c>
      <c r="P136" s="15"/>
      <c r="Q136" s="30">
        <f t="shared" si="12"/>
        <v>0</v>
      </c>
      <c r="R136" s="40"/>
      <c r="S136" s="35"/>
    </row>
    <row r="137" spans="1:19" s="31" customFormat="1" ht="15">
      <c r="A137" s="6"/>
      <c r="B137" s="86">
        <v>325</v>
      </c>
      <c r="C137" s="87" t="s">
        <v>280</v>
      </c>
      <c r="D137" s="76"/>
      <c r="E137" s="76"/>
      <c r="F137" s="76"/>
      <c r="G137" s="88">
        <f t="shared" si="16"/>
        <v>0</v>
      </c>
      <c r="H137" s="51"/>
      <c r="I137" s="6"/>
      <c r="J137" s="9"/>
      <c r="K137" s="36">
        <v>325</v>
      </c>
      <c r="L137" s="11"/>
      <c r="M137" s="73">
        <f t="shared" si="11"/>
        <v>0</v>
      </c>
      <c r="N137" s="39"/>
      <c r="O137" s="22" t="str">
        <f t="shared" si="13"/>
        <v>Seinte elemendid</v>
      </c>
      <c r="P137" s="15"/>
      <c r="Q137" s="30">
        <f t="shared" si="12"/>
        <v>0</v>
      </c>
      <c r="R137" s="40"/>
      <c r="S137" s="35"/>
    </row>
    <row r="138" spans="1:19" s="31" customFormat="1" ht="15">
      <c r="A138" s="6"/>
      <c r="B138" s="86">
        <v>326</v>
      </c>
      <c r="C138" s="87" t="s">
        <v>281</v>
      </c>
      <c r="D138" s="76"/>
      <c r="E138" s="76"/>
      <c r="F138" s="76"/>
      <c r="G138" s="88">
        <f t="shared" si="16"/>
        <v>0</v>
      </c>
      <c r="H138" s="51"/>
      <c r="I138" s="6"/>
      <c r="J138" s="9"/>
      <c r="K138" s="36">
        <v>326</v>
      </c>
      <c r="L138" s="11"/>
      <c r="M138" s="73">
        <f t="shared" si="11"/>
        <v>0</v>
      </c>
      <c r="N138" s="39"/>
      <c r="O138" s="22" t="str">
        <f t="shared" si="13"/>
        <v>Seinte puittarindid</v>
      </c>
      <c r="P138" s="15"/>
      <c r="Q138" s="30">
        <f t="shared" si="12"/>
        <v>0</v>
      </c>
      <c r="R138" s="40"/>
      <c r="S138" s="35"/>
    </row>
    <row r="139" spans="1:19" s="31" customFormat="1" ht="15">
      <c r="A139" s="6"/>
      <c r="B139" s="86">
        <v>327</v>
      </c>
      <c r="C139" s="87" t="s">
        <v>282</v>
      </c>
      <c r="D139" s="76"/>
      <c r="E139" s="76"/>
      <c r="F139" s="76"/>
      <c r="G139" s="88">
        <f t="shared" si="16"/>
        <v>0</v>
      </c>
      <c r="H139" s="51"/>
      <c r="I139" s="6"/>
      <c r="J139" s="9"/>
      <c r="K139" s="36">
        <v>327</v>
      </c>
      <c r="L139" s="11"/>
      <c r="M139" s="73">
        <f t="shared" si="11"/>
        <v>0</v>
      </c>
      <c r="N139" s="39"/>
      <c r="O139" s="22" t="str">
        <f t="shared" si="13"/>
        <v>Sooja-, heli- ja hüdroisolatsioon</v>
      </c>
      <c r="P139" s="15"/>
      <c r="Q139" s="30">
        <f t="shared" si="12"/>
        <v>0</v>
      </c>
      <c r="R139" s="40"/>
      <c r="S139" s="35"/>
    </row>
    <row r="140" spans="1:19" s="31" customFormat="1" ht="15">
      <c r="A140" s="6"/>
      <c r="B140" s="86">
        <v>328</v>
      </c>
      <c r="C140" s="87" t="s">
        <v>283</v>
      </c>
      <c r="D140" s="76"/>
      <c r="E140" s="76"/>
      <c r="F140" s="76"/>
      <c r="G140" s="88">
        <f t="shared" si="16"/>
        <v>0</v>
      </c>
      <c r="H140" s="51"/>
      <c r="I140" s="6"/>
      <c r="J140" s="9"/>
      <c r="K140" s="36">
        <v>328</v>
      </c>
      <c r="L140" s="11"/>
      <c r="M140" s="73">
        <f t="shared" si="11"/>
        <v>0</v>
      </c>
      <c r="N140" s="39"/>
      <c r="O140" s="22" t="str">
        <f t="shared" si="13"/>
        <v>Seinte fassaadikatted</v>
      </c>
      <c r="P140" s="15"/>
      <c r="Q140" s="30">
        <f t="shared" si="12"/>
        <v>0</v>
      </c>
      <c r="R140" s="40"/>
      <c r="S140" s="35"/>
    </row>
    <row r="141" spans="1:19" s="31" customFormat="1" ht="15">
      <c r="A141" s="6"/>
      <c r="B141" s="79">
        <v>33</v>
      </c>
      <c r="C141" s="85" t="s">
        <v>284</v>
      </c>
      <c r="D141" s="79"/>
      <c r="E141" s="64"/>
      <c r="F141" s="64"/>
      <c r="G141" s="72">
        <f>SUM(G142:G145)</f>
        <v>0</v>
      </c>
      <c r="H141" s="51"/>
      <c r="I141" s="6"/>
      <c r="J141" s="9"/>
      <c r="K141" s="36">
        <v>33</v>
      </c>
      <c r="L141" s="11"/>
      <c r="M141" s="73">
        <f t="shared" si="11"/>
        <v>0</v>
      </c>
      <c r="N141" s="39"/>
      <c r="O141" s="22" t="str">
        <f t="shared" si="13"/>
        <v>Vahe- ja katuslaed</v>
      </c>
      <c r="P141" s="15"/>
      <c r="Q141" s="30">
        <f t="shared" si="12"/>
        <v>0</v>
      </c>
      <c r="R141" s="40"/>
      <c r="S141" s="35"/>
    </row>
    <row r="142" spans="1:19" s="31" customFormat="1" ht="15">
      <c r="A142" s="6"/>
      <c r="B142" s="86">
        <v>332</v>
      </c>
      <c r="C142" s="87" t="s">
        <v>247</v>
      </c>
      <c r="D142" s="76"/>
      <c r="E142" s="76"/>
      <c r="F142" s="76"/>
      <c r="G142" s="88">
        <f>SUM(E142*F142)</f>
        <v>0</v>
      </c>
      <c r="H142" s="51"/>
      <c r="I142" s="6"/>
      <c r="J142" s="9"/>
      <c r="K142" s="36">
        <v>332</v>
      </c>
      <c r="L142" s="11"/>
      <c r="M142" s="73">
        <f t="shared" si="11"/>
        <v>0</v>
      </c>
      <c r="N142" s="39"/>
      <c r="O142" s="22" t="str">
        <f t="shared" si="13"/>
        <v>Betoontarindid</v>
      </c>
      <c r="P142" s="15"/>
      <c r="Q142" s="30">
        <f t="shared" si="12"/>
        <v>0</v>
      </c>
      <c r="R142" s="40"/>
      <c r="S142" s="35"/>
    </row>
    <row r="143" spans="1:19" s="31" customFormat="1" ht="15">
      <c r="A143" s="6"/>
      <c r="B143" s="86">
        <v>333</v>
      </c>
      <c r="C143" s="87" t="s">
        <v>248</v>
      </c>
      <c r="D143" s="76"/>
      <c r="E143" s="76"/>
      <c r="F143" s="76"/>
      <c r="G143" s="88">
        <f>SUM(E143*F143)</f>
        <v>0</v>
      </c>
      <c r="H143" s="51"/>
      <c r="I143" s="6"/>
      <c r="J143" s="9"/>
      <c r="K143" s="36">
        <v>333</v>
      </c>
      <c r="L143" s="11"/>
      <c r="M143" s="73">
        <f t="shared" si="11"/>
        <v>0</v>
      </c>
      <c r="N143" s="39"/>
      <c r="O143" s="22" t="str">
        <f t="shared" si="13"/>
        <v>Metalltarindid</v>
      </c>
      <c r="P143" s="15"/>
      <c r="Q143" s="30">
        <f t="shared" si="12"/>
        <v>0</v>
      </c>
      <c r="R143" s="40"/>
      <c r="S143" s="35"/>
    </row>
    <row r="144" spans="1:19" s="31" customFormat="1" ht="15">
      <c r="A144" s="6"/>
      <c r="B144" s="86">
        <v>335</v>
      </c>
      <c r="C144" s="87" t="s">
        <v>285</v>
      </c>
      <c r="D144" s="76"/>
      <c r="E144" s="76"/>
      <c r="F144" s="76"/>
      <c r="G144" s="88">
        <f>SUM(E144*F144)</f>
        <v>0</v>
      </c>
      <c r="H144" s="51"/>
      <c r="I144" s="6"/>
      <c r="J144" s="9"/>
      <c r="K144" s="36">
        <v>335</v>
      </c>
      <c r="L144" s="11"/>
      <c r="M144" s="73">
        <f t="shared" si="11"/>
        <v>0</v>
      </c>
      <c r="N144" s="39"/>
      <c r="O144" s="22" t="str">
        <f t="shared" si="13"/>
        <v>Lagede elemendid</v>
      </c>
      <c r="P144" s="15"/>
      <c r="Q144" s="30">
        <f t="shared" si="12"/>
        <v>0</v>
      </c>
      <c r="R144" s="40"/>
      <c r="S144" s="35"/>
    </row>
    <row r="145" spans="1:19" s="31" customFormat="1" ht="15">
      <c r="A145" s="6"/>
      <c r="B145" s="86">
        <v>336</v>
      </c>
      <c r="C145" s="87" t="s">
        <v>286</v>
      </c>
      <c r="D145" s="76"/>
      <c r="E145" s="76"/>
      <c r="F145" s="76"/>
      <c r="G145" s="88">
        <f>SUM(E145*F145)</f>
        <v>0</v>
      </c>
      <c r="H145" s="51"/>
      <c r="I145" s="6"/>
      <c r="J145" s="9"/>
      <c r="K145" s="36">
        <v>336</v>
      </c>
      <c r="L145" s="11"/>
      <c r="M145" s="73">
        <f t="shared" si="11"/>
        <v>0</v>
      </c>
      <c r="N145" s="39"/>
      <c r="O145" s="22" t="str">
        <f t="shared" si="13"/>
        <v>Puittarindid</v>
      </c>
      <c r="P145" s="15"/>
      <c r="Q145" s="30">
        <f t="shared" si="12"/>
        <v>0</v>
      </c>
      <c r="R145" s="40"/>
      <c r="S145" s="35"/>
    </row>
    <row r="146" spans="1:19" s="31" customFormat="1" ht="15">
      <c r="A146" s="6"/>
      <c r="B146" s="79">
        <v>34</v>
      </c>
      <c r="C146" s="85" t="s">
        <v>287</v>
      </c>
      <c r="D146" s="79"/>
      <c r="E146" s="64"/>
      <c r="F146" s="64"/>
      <c r="G146" s="72">
        <f>SUM(G147:G151)</f>
        <v>0</v>
      </c>
      <c r="H146" s="51"/>
      <c r="I146" s="6"/>
      <c r="J146" s="9"/>
      <c r="K146" s="36">
        <v>34</v>
      </c>
      <c r="L146" s="11"/>
      <c r="M146" s="73">
        <f t="shared" si="11"/>
        <v>0</v>
      </c>
      <c r="N146" s="39"/>
      <c r="O146" s="22" t="str">
        <f t="shared" si="13"/>
        <v>Trepielemendid</v>
      </c>
      <c r="P146" s="15"/>
      <c r="Q146" s="30">
        <f t="shared" si="12"/>
        <v>0</v>
      </c>
      <c r="R146" s="40"/>
      <c r="S146" s="35"/>
    </row>
    <row r="147" spans="1:19" s="31" customFormat="1" ht="15">
      <c r="A147" s="6"/>
      <c r="B147" s="86">
        <v>342</v>
      </c>
      <c r="C147" s="87" t="s">
        <v>247</v>
      </c>
      <c r="D147" s="76"/>
      <c r="E147" s="76"/>
      <c r="F147" s="76"/>
      <c r="G147" s="88">
        <f>SUM(E147*F147)</f>
        <v>0</v>
      </c>
      <c r="H147" s="51"/>
      <c r="I147" s="6"/>
      <c r="J147" s="9"/>
      <c r="K147" s="36">
        <v>342</v>
      </c>
      <c r="L147" s="11"/>
      <c r="M147" s="73">
        <f t="shared" si="11"/>
        <v>0</v>
      </c>
      <c r="N147" s="39"/>
      <c r="O147" s="22" t="str">
        <f t="shared" si="13"/>
        <v>Betoontarindid</v>
      </c>
      <c r="P147" s="15"/>
      <c r="Q147" s="30">
        <f t="shared" si="12"/>
        <v>0</v>
      </c>
      <c r="R147" s="40"/>
      <c r="S147" s="35"/>
    </row>
    <row r="148" spans="1:19" s="31" customFormat="1" ht="15">
      <c r="A148" s="6"/>
      <c r="B148" s="86">
        <v>343</v>
      </c>
      <c r="C148" s="87" t="s">
        <v>248</v>
      </c>
      <c r="D148" s="76"/>
      <c r="E148" s="76"/>
      <c r="F148" s="76"/>
      <c r="G148" s="88">
        <f>SUM(E148*F148)</f>
        <v>0</v>
      </c>
      <c r="H148" s="51"/>
      <c r="I148" s="6"/>
      <c r="J148" s="9"/>
      <c r="K148" s="36">
        <v>343</v>
      </c>
      <c r="L148" s="11"/>
      <c r="M148" s="73">
        <f t="shared" si="11"/>
        <v>0</v>
      </c>
      <c r="N148" s="39"/>
      <c r="O148" s="22" t="str">
        <f t="shared" si="13"/>
        <v>Metalltarindid</v>
      </c>
      <c r="P148" s="15"/>
      <c r="Q148" s="30">
        <f t="shared" si="12"/>
        <v>0</v>
      </c>
      <c r="R148" s="40"/>
      <c r="S148" s="35"/>
    </row>
    <row r="149" spans="1:19" s="31" customFormat="1" ht="15">
      <c r="A149" s="6"/>
      <c r="B149" s="86">
        <v>345</v>
      </c>
      <c r="C149" s="87" t="s">
        <v>288</v>
      </c>
      <c r="D149" s="76"/>
      <c r="E149" s="76"/>
      <c r="F149" s="76"/>
      <c r="G149" s="88">
        <f>SUM(E149*F149)</f>
        <v>0</v>
      </c>
      <c r="H149" s="51"/>
      <c r="I149" s="6"/>
      <c r="J149" s="9"/>
      <c r="K149" s="36">
        <v>345</v>
      </c>
      <c r="L149" s="11"/>
      <c r="M149" s="73">
        <f t="shared" si="11"/>
        <v>0</v>
      </c>
      <c r="N149" s="39"/>
      <c r="O149" s="22" t="str">
        <f t="shared" si="13"/>
        <v>Treppide elemendid</v>
      </c>
      <c r="P149" s="15"/>
      <c r="Q149" s="30">
        <f t="shared" si="12"/>
        <v>0</v>
      </c>
      <c r="R149" s="40"/>
      <c r="S149" s="35"/>
    </row>
    <row r="150" spans="1:19" s="31" customFormat="1" ht="15">
      <c r="A150" s="6"/>
      <c r="B150" s="86">
        <v>346</v>
      </c>
      <c r="C150" s="87" t="s">
        <v>286</v>
      </c>
      <c r="D150" s="76"/>
      <c r="E150" s="76"/>
      <c r="F150" s="76"/>
      <c r="G150" s="88">
        <f>SUM(E150*F150)</f>
        <v>0</v>
      </c>
      <c r="H150" s="51"/>
      <c r="I150" s="6"/>
      <c r="J150" s="9"/>
      <c r="K150" s="36">
        <v>346</v>
      </c>
      <c r="L150" s="11"/>
      <c r="M150" s="73">
        <f t="shared" si="11"/>
        <v>0</v>
      </c>
      <c r="N150" s="39"/>
      <c r="O150" s="22" t="str">
        <f t="shared" si="13"/>
        <v>Puittarindid</v>
      </c>
      <c r="P150" s="15"/>
      <c r="Q150" s="30">
        <f t="shared" si="12"/>
        <v>0</v>
      </c>
      <c r="R150" s="40"/>
      <c r="S150" s="35"/>
    </row>
    <row r="151" spans="1:19" s="31" customFormat="1" ht="15">
      <c r="A151" s="6"/>
      <c r="B151" s="86">
        <v>38</v>
      </c>
      <c r="C151" s="87" t="s">
        <v>289</v>
      </c>
      <c r="D151" s="76"/>
      <c r="E151" s="76"/>
      <c r="F151" s="76"/>
      <c r="G151" s="88">
        <f>SUM(E151*F151)</f>
        <v>0</v>
      </c>
      <c r="H151" s="51"/>
      <c r="I151" s="6"/>
      <c r="J151" s="9"/>
      <c r="K151" s="36">
        <v>38</v>
      </c>
      <c r="L151" s="11"/>
      <c r="M151" s="73">
        <f t="shared" si="11"/>
        <v>0</v>
      </c>
      <c r="N151" s="39"/>
      <c r="O151" s="22" t="str">
        <f t="shared" si="13"/>
        <v>Ruumelemendid</v>
      </c>
      <c r="P151" s="15"/>
      <c r="Q151" s="30">
        <f t="shared" si="12"/>
        <v>0</v>
      </c>
      <c r="R151" s="40"/>
      <c r="S151" s="35"/>
    </row>
    <row r="152" spans="1:19" s="31" customFormat="1" ht="15">
      <c r="A152" s="6"/>
      <c r="B152" s="79">
        <v>4</v>
      </c>
      <c r="C152" s="85" t="s">
        <v>290</v>
      </c>
      <c r="D152" s="79"/>
      <c r="E152" s="64"/>
      <c r="F152" s="64"/>
      <c r="G152" s="72">
        <f>SUM(G153,G161,G167,G174,G182,G188)</f>
        <v>0</v>
      </c>
      <c r="H152" s="51"/>
      <c r="I152" s="6"/>
      <c r="J152" s="9"/>
      <c r="K152" s="36">
        <v>4</v>
      </c>
      <c r="L152" s="11"/>
      <c r="M152" s="73">
        <f t="shared" si="11"/>
        <v>0</v>
      </c>
      <c r="N152" s="39"/>
      <c r="O152" s="22" t="str">
        <f t="shared" si="13"/>
        <v>FASSAADIELEMENDID JA KATUSED</v>
      </c>
      <c r="P152" s="15"/>
      <c r="Q152" s="30">
        <f t="shared" si="12"/>
        <v>0</v>
      </c>
      <c r="R152" s="40"/>
      <c r="S152" s="35"/>
    </row>
    <row r="153" spans="1:19" s="31" customFormat="1" ht="15">
      <c r="A153" s="6"/>
      <c r="B153" s="79">
        <v>41</v>
      </c>
      <c r="C153" s="85" t="s">
        <v>291</v>
      </c>
      <c r="D153" s="79"/>
      <c r="E153" s="64"/>
      <c r="F153" s="64"/>
      <c r="G153" s="72">
        <f>SUM(G154:G160)</f>
        <v>0</v>
      </c>
      <c r="H153" s="51"/>
      <c r="I153" s="6"/>
      <c r="J153" s="9"/>
      <c r="K153" s="36">
        <v>41</v>
      </c>
      <c r="L153" s="11"/>
      <c r="M153" s="73">
        <f t="shared" si="11"/>
        <v>0</v>
      </c>
      <c r="N153" s="39"/>
      <c r="O153" s="22" t="str">
        <f t="shared" si="13"/>
        <v>Klaasfassaadid, vitriinid ja eriaknad</v>
      </c>
      <c r="P153" s="15"/>
      <c r="Q153" s="30">
        <f t="shared" si="12"/>
        <v>0</v>
      </c>
      <c r="R153" s="40"/>
      <c r="S153" s="35"/>
    </row>
    <row r="154" spans="1:19" s="31" customFormat="1" ht="15">
      <c r="A154" s="6"/>
      <c r="B154" s="86">
        <v>411</v>
      </c>
      <c r="C154" s="87" t="s">
        <v>292</v>
      </c>
      <c r="D154" s="76"/>
      <c r="E154" s="76"/>
      <c r="F154" s="76"/>
      <c r="G154" s="88">
        <f>SUM(E154*F154)</f>
        <v>0</v>
      </c>
      <c r="H154" s="51"/>
      <c r="I154" s="6"/>
      <c r="J154" s="9"/>
      <c r="K154" s="36">
        <v>411</v>
      </c>
      <c r="L154" s="11"/>
      <c r="M154" s="73">
        <f t="shared" si="11"/>
        <v>0</v>
      </c>
      <c r="N154" s="39"/>
      <c r="O154" s="22" t="str">
        <f t="shared" si="13"/>
        <v>Klaasfassaadid</v>
      </c>
      <c r="P154" s="15"/>
      <c r="Q154" s="30">
        <f t="shared" si="12"/>
        <v>0</v>
      </c>
      <c r="R154" s="40"/>
      <c r="S154" s="35"/>
    </row>
    <row r="155" spans="1:19" s="31" customFormat="1" ht="15">
      <c r="A155" s="6"/>
      <c r="B155" s="86">
        <v>412</v>
      </c>
      <c r="C155" s="87" t="s">
        <v>293</v>
      </c>
      <c r="D155" s="76"/>
      <c r="E155" s="76"/>
      <c r="F155" s="76"/>
      <c r="G155" s="88">
        <f t="shared" ref="G155:G160" si="17">SUM(E155*F155)</f>
        <v>0</v>
      </c>
      <c r="H155" s="51"/>
      <c r="I155" s="6"/>
      <c r="J155" s="9"/>
      <c r="K155" s="36">
        <v>412</v>
      </c>
      <c r="L155" s="11"/>
      <c r="M155" s="73">
        <f t="shared" si="11"/>
        <v>0</v>
      </c>
      <c r="N155" s="39"/>
      <c r="O155" s="22" t="str">
        <f t="shared" si="13"/>
        <v>Alumiiniumfassaadid</v>
      </c>
      <c r="P155" s="15"/>
      <c r="Q155" s="30">
        <f t="shared" si="12"/>
        <v>0</v>
      </c>
      <c r="R155" s="40"/>
      <c r="S155" s="35"/>
    </row>
    <row r="156" spans="1:19" s="31" customFormat="1" ht="15">
      <c r="A156" s="6"/>
      <c r="B156" s="86">
        <v>413</v>
      </c>
      <c r="C156" s="87" t="s">
        <v>294</v>
      </c>
      <c r="D156" s="76"/>
      <c r="E156" s="76"/>
      <c r="F156" s="76"/>
      <c r="G156" s="88">
        <f t="shared" si="17"/>
        <v>0</v>
      </c>
      <c r="H156" s="51"/>
      <c r="I156" s="6"/>
      <c r="J156" s="9"/>
      <c r="K156" s="36">
        <v>413</v>
      </c>
      <c r="L156" s="11"/>
      <c r="M156" s="73">
        <f t="shared" si="11"/>
        <v>0</v>
      </c>
      <c r="N156" s="39"/>
      <c r="O156" s="22" t="str">
        <f t="shared" si="13"/>
        <v>Terasfassaadid</v>
      </c>
      <c r="P156" s="15"/>
      <c r="Q156" s="30">
        <f t="shared" si="12"/>
        <v>0</v>
      </c>
      <c r="R156" s="40"/>
      <c r="S156" s="35"/>
    </row>
    <row r="157" spans="1:19" s="31" customFormat="1" ht="15">
      <c r="A157" s="6"/>
      <c r="B157" s="86">
        <v>414</v>
      </c>
      <c r="C157" s="87" t="s">
        <v>295</v>
      </c>
      <c r="D157" s="76"/>
      <c r="E157" s="76"/>
      <c r="F157" s="76"/>
      <c r="G157" s="88">
        <f t="shared" si="17"/>
        <v>0</v>
      </c>
      <c r="H157" s="51"/>
      <c r="I157" s="6"/>
      <c r="J157" s="9"/>
      <c r="K157" s="36">
        <v>414</v>
      </c>
      <c r="L157" s="11"/>
      <c r="M157" s="73">
        <f t="shared" si="11"/>
        <v>0</v>
      </c>
      <c r="N157" s="39"/>
      <c r="O157" s="22" t="str">
        <f t="shared" si="13"/>
        <v>Klaasplokist aknad</v>
      </c>
      <c r="P157" s="15"/>
      <c r="Q157" s="30">
        <f t="shared" si="12"/>
        <v>0</v>
      </c>
      <c r="R157" s="40"/>
      <c r="S157" s="35"/>
    </row>
    <row r="158" spans="1:19" s="31" customFormat="1" ht="15">
      <c r="A158" s="6"/>
      <c r="B158" s="86">
        <v>415</v>
      </c>
      <c r="C158" s="87" t="s">
        <v>296</v>
      </c>
      <c r="D158" s="76"/>
      <c r="E158" s="76"/>
      <c r="F158" s="76"/>
      <c r="G158" s="88">
        <f t="shared" si="17"/>
        <v>0</v>
      </c>
      <c r="H158" s="51"/>
      <c r="I158" s="6"/>
      <c r="J158" s="9"/>
      <c r="K158" s="36">
        <v>415</v>
      </c>
      <c r="L158" s="11"/>
      <c r="M158" s="73">
        <f t="shared" si="11"/>
        <v>0</v>
      </c>
      <c r="N158" s="39"/>
      <c r="O158" s="22" t="str">
        <f t="shared" si="13"/>
        <v>Suitsuluugid, katusaknad</v>
      </c>
      <c r="P158" s="15"/>
      <c r="Q158" s="30">
        <f t="shared" si="12"/>
        <v>0</v>
      </c>
      <c r="R158" s="40"/>
      <c r="S158" s="35"/>
    </row>
    <row r="159" spans="1:19" s="31" customFormat="1" ht="15">
      <c r="A159" s="6"/>
      <c r="B159" s="86">
        <v>416</v>
      </c>
      <c r="C159" s="87" t="s">
        <v>297</v>
      </c>
      <c r="D159" s="76"/>
      <c r="E159" s="76"/>
      <c r="F159" s="76"/>
      <c r="G159" s="88">
        <f t="shared" si="17"/>
        <v>0</v>
      </c>
      <c r="H159" s="51"/>
      <c r="I159" s="6"/>
      <c r="J159" s="9"/>
      <c r="K159" s="36">
        <v>416</v>
      </c>
      <c r="L159" s="11"/>
      <c r="M159" s="73">
        <f t="shared" si="11"/>
        <v>0</v>
      </c>
      <c r="N159" s="39"/>
      <c r="O159" s="22" t="str">
        <f t="shared" si="13"/>
        <v>Puidust eriaknad</v>
      </c>
      <c r="P159" s="15"/>
      <c r="Q159" s="30">
        <f t="shared" si="12"/>
        <v>0</v>
      </c>
      <c r="R159" s="40"/>
      <c r="S159" s="35"/>
    </row>
    <row r="160" spans="1:19" s="31" customFormat="1" ht="15">
      <c r="A160" s="6"/>
      <c r="B160" s="86">
        <v>417</v>
      </c>
      <c r="C160" s="87" t="s">
        <v>298</v>
      </c>
      <c r="D160" s="76"/>
      <c r="E160" s="76"/>
      <c r="F160" s="76"/>
      <c r="G160" s="88">
        <f t="shared" si="17"/>
        <v>0</v>
      </c>
      <c r="H160" s="51"/>
      <c r="I160" s="6"/>
      <c r="J160" s="9"/>
      <c r="K160" s="36">
        <v>417</v>
      </c>
      <c r="L160" s="11"/>
      <c r="M160" s="73">
        <f t="shared" si="11"/>
        <v>0</v>
      </c>
      <c r="N160" s="39"/>
      <c r="O160" s="22" t="str">
        <f t="shared" si="13"/>
        <v>PVC eriaknad</v>
      </c>
      <c r="P160" s="15"/>
      <c r="Q160" s="30">
        <f t="shared" si="12"/>
        <v>0</v>
      </c>
      <c r="R160" s="40"/>
      <c r="S160" s="35"/>
    </row>
    <row r="161" spans="1:19" s="31" customFormat="1" ht="15">
      <c r="A161" s="6"/>
      <c r="B161" s="79">
        <v>42</v>
      </c>
      <c r="C161" s="85" t="s">
        <v>299</v>
      </c>
      <c r="D161" s="79"/>
      <c r="E161" s="64"/>
      <c r="F161" s="64"/>
      <c r="G161" s="72">
        <f>SUM(G162:G166)</f>
        <v>0</v>
      </c>
      <c r="H161" s="51"/>
      <c r="I161" s="6"/>
      <c r="J161" s="9"/>
      <c r="K161" s="36">
        <v>42</v>
      </c>
      <c r="L161" s="11"/>
      <c r="M161" s="73">
        <f t="shared" si="11"/>
        <v>0</v>
      </c>
      <c r="N161" s="39"/>
      <c r="O161" s="22" t="str">
        <f t="shared" si="13"/>
        <v>Aknad</v>
      </c>
      <c r="P161" s="15"/>
      <c r="Q161" s="30">
        <f t="shared" si="12"/>
        <v>0</v>
      </c>
      <c r="R161" s="40"/>
      <c r="S161" s="35"/>
    </row>
    <row r="162" spans="1:19" s="31" customFormat="1" ht="15">
      <c r="A162" s="6"/>
      <c r="B162" s="86">
        <v>421</v>
      </c>
      <c r="C162" s="87" t="s">
        <v>300</v>
      </c>
      <c r="D162" s="76"/>
      <c r="E162" s="76"/>
      <c r="F162" s="76"/>
      <c r="G162" s="88">
        <f>SUM(E162*F162)</f>
        <v>0</v>
      </c>
      <c r="H162" s="51"/>
      <c r="I162" s="6"/>
      <c r="J162" s="9"/>
      <c r="K162" s="36">
        <v>421</v>
      </c>
      <c r="L162" s="11"/>
      <c r="M162" s="73">
        <f t="shared" si="11"/>
        <v>0</v>
      </c>
      <c r="N162" s="39"/>
      <c r="O162" s="22" t="str">
        <f t="shared" si="13"/>
        <v>Aknalauad</v>
      </c>
      <c r="P162" s="15"/>
      <c r="Q162" s="30">
        <f t="shared" si="12"/>
        <v>0</v>
      </c>
      <c r="R162" s="40"/>
      <c r="S162" s="35"/>
    </row>
    <row r="163" spans="1:19" s="31" customFormat="1" ht="15">
      <c r="A163" s="6"/>
      <c r="B163" s="86">
        <v>422</v>
      </c>
      <c r="C163" s="87" t="s">
        <v>301</v>
      </c>
      <c r="D163" s="76"/>
      <c r="E163" s="76"/>
      <c r="F163" s="76"/>
      <c r="G163" s="88">
        <f>SUM(E163*F163)</f>
        <v>0</v>
      </c>
      <c r="H163" s="51"/>
      <c r="I163" s="6"/>
      <c r="J163" s="9"/>
      <c r="K163" s="36">
        <v>422</v>
      </c>
      <c r="L163" s="11"/>
      <c r="M163" s="73">
        <f t="shared" si="11"/>
        <v>0</v>
      </c>
      <c r="N163" s="39"/>
      <c r="O163" s="22" t="str">
        <f t="shared" si="13"/>
        <v>Alumiiniumaknad</v>
      </c>
      <c r="P163" s="15"/>
      <c r="Q163" s="30">
        <f t="shared" si="12"/>
        <v>0</v>
      </c>
      <c r="R163" s="40"/>
      <c r="S163" s="35"/>
    </row>
    <row r="164" spans="1:19" s="31" customFormat="1" ht="15">
      <c r="A164" s="6"/>
      <c r="B164" s="86">
        <v>423</v>
      </c>
      <c r="C164" s="87" t="s">
        <v>302</v>
      </c>
      <c r="D164" s="76"/>
      <c r="E164" s="76"/>
      <c r="F164" s="76"/>
      <c r="G164" s="88">
        <f>SUM(E164*F164)</f>
        <v>0</v>
      </c>
      <c r="H164" s="51"/>
      <c r="I164" s="6"/>
      <c r="J164" s="9"/>
      <c r="K164" s="36">
        <v>423</v>
      </c>
      <c r="L164" s="11"/>
      <c r="M164" s="73">
        <f t="shared" si="11"/>
        <v>0</v>
      </c>
      <c r="N164" s="39"/>
      <c r="O164" s="22" t="str">
        <f t="shared" si="13"/>
        <v>Terasaknad</v>
      </c>
      <c r="P164" s="15"/>
      <c r="Q164" s="30">
        <f t="shared" si="12"/>
        <v>0</v>
      </c>
      <c r="R164" s="40"/>
      <c r="S164" s="35"/>
    </row>
    <row r="165" spans="1:19" s="31" customFormat="1" ht="15">
      <c r="A165" s="6"/>
      <c r="B165" s="86">
        <v>426</v>
      </c>
      <c r="C165" s="87" t="s">
        <v>303</v>
      </c>
      <c r="D165" s="76"/>
      <c r="E165" s="76"/>
      <c r="F165" s="76"/>
      <c r="G165" s="88">
        <f>SUM(E165*F165)</f>
        <v>0</v>
      </c>
      <c r="H165" s="51"/>
      <c r="I165" s="6"/>
      <c r="J165" s="9"/>
      <c r="K165" s="36">
        <v>426</v>
      </c>
      <c r="L165" s="11"/>
      <c r="M165" s="73">
        <f t="shared" si="11"/>
        <v>0</v>
      </c>
      <c r="N165" s="39"/>
      <c r="O165" s="22" t="str">
        <f t="shared" si="13"/>
        <v>Puit- ja puitalumiiniumaknad</v>
      </c>
      <c r="P165" s="15"/>
      <c r="Q165" s="30">
        <f t="shared" si="12"/>
        <v>0</v>
      </c>
      <c r="R165" s="40"/>
      <c r="S165" s="35"/>
    </row>
    <row r="166" spans="1:19" s="31" customFormat="1" ht="15">
      <c r="A166" s="6"/>
      <c r="B166" s="86">
        <v>427</v>
      </c>
      <c r="C166" s="87" t="s">
        <v>304</v>
      </c>
      <c r="D166" s="76"/>
      <c r="E166" s="76"/>
      <c r="F166" s="76"/>
      <c r="G166" s="88">
        <f>SUM(E166*F166)</f>
        <v>0</v>
      </c>
      <c r="H166" s="51"/>
      <c r="I166" s="6"/>
      <c r="J166" s="9"/>
      <c r="K166" s="36">
        <v>427</v>
      </c>
      <c r="L166" s="11"/>
      <c r="M166" s="73">
        <f t="shared" si="11"/>
        <v>0</v>
      </c>
      <c r="N166" s="39"/>
      <c r="O166" s="22" t="str">
        <f t="shared" si="13"/>
        <v>PVC aknad</v>
      </c>
      <c r="P166" s="15"/>
      <c r="Q166" s="30">
        <f t="shared" si="12"/>
        <v>0</v>
      </c>
      <c r="R166" s="40"/>
      <c r="S166" s="35"/>
    </row>
    <row r="167" spans="1:19" s="31" customFormat="1" ht="15">
      <c r="A167" s="6"/>
      <c r="B167" s="79">
        <v>43</v>
      </c>
      <c r="C167" s="85" t="s">
        <v>305</v>
      </c>
      <c r="D167" s="79"/>
      <c r="E167" s="79"/>
      <c r="F167" s="79"/>
      <c r="G167" s="72">
        <f>SUM(G168:G173)</f>
        <v>0</v>
      </c>
      <c r="H167" s="51"/>
      <c r="I167" s="6"/>
      <c r="J167" s="9"/>
      <c r="K167" s="36">
        <v>43</v>
      </c>
      <c r="L167" s="11"/>
      <c r="M167" s="73">
        <f t="shared" si="11"/>
        <v>0</v>
      </c>
      <c r="N167" s="39"/>
      <c r="O167" s="22" t="str">
        <f t="shared" si="13"/>
        <v>Välisuksed ja väravad</v>
      </c>
      <c r="P167" s="15"/>
      <c r="Q167" s="30">
        <f t="shared" si="12"/>
        <v>0</v>
      </c>
      <c r="R167" s="40"/>
      <c r="S167" s="35"/>
    </row>
    <row r="168" spans="1:19" s="31" customFormat="1" ht="15">
      <c r="A168" s="6"/>
      <c r="B168" s="86">
        <v>431</v>
      </c>
      <c r="C168" s="87" t="s">
        <v>306</v>
      </c>
      <c r="D168" s="76"/>
      <c r="E168" s="76"/>
      <c r="F168" s="76"/>
      <c r="G168" s="88">
        <f t="shared" ref="G168:G173" si="18">SUM(E168*F168)</f>
        <v>0</v>
      </c>
      <c r="H168" s="51"/>
      <c r="I168" s="6"/>
      <c r="J168" s="9"/>
      <c r="K168" s="36">
        <v>431</v>
      </c>
      <c r="L168" s="11"/>
      <c r="M168" s="73">
        <f t="shared" si="11"/>
        <v>0</v>
      </c>
      <c r="N168" s="39"/>
      <c r="O168" s="22" t="str">
        <f t="shared" si="13"/>
        <v>Lukustus ja varustus</v>
      </c>
      <c r="P168" s="15"/>
      <c r="Q168" s="30">
        <f t="shared" si="12"/>
        <v>0</v>
      </c>
      <c r="R168" s="40"/>
      <c r="S168" s="35"/>
    </row>
    <row r="169" spans="1:19" s="31" customFormat="1" ht="15">
      <c r="A169" s="6"/>
      <c r="B169" s="86">
        <v>432</v>
      </c>
      <c r="C169" s="87" t="s">
        <v>307</v>
      </c>
      <c r="D169" s="76"/>
      <c r="E169" s="76"/>
      <c r="F169" s="76"/>
      <c r="G169" s="88">
        <f t="shared" si="18"/>
        <v>0</v>
      </c>
      <c r="H169" s="51"/>
      <c r="I169" s="6"/>
      <c r="J169" s="9"/>
      <c r="K169" s="36">
        <v>432</v>
      </c>
      <c r="L169" s="11"/>
      <c r="M169" s="73">
        <f t="shared" si="11"/>
        <v>0</v>
      </c>
      <c r="N169" s="39"/>
      <c r="O169" s="22" t="str">
        <f t="shared" si="13"/>
        <v>Alumiiniumuksed ja -väravad</v>
      </c>
      <c r="P169" s="15"/>
      <c r="Q169" s="30">
        <f t="shared" si="12"/>
        <v>0</v>
      </c>
      <c r="R169" s="40"/>
      <c r="S169" s="35"/>
    </row>
    <row r="170" spans="1:19" s="31" customFormat="1" ht="15">
      <c r="A170" s="6"/>
      <c r="B170" s="86">
        <v>433</v>
      </c>
      <c r="C170" s="87" t="s">
        <v>308</v>
      </c>
      <c r="D170" s="76"/>
      <c r="E170" s="76"/>
      <c r="F170" s="76"/>
      <c r="G170" s="88">
        <f t="shared" si="18"/>
        <v>0</v>
      </c>
      <c r="H170" s="51"/>
      <c r="I170" s="6"/>
      <c r="J170" s="9"/>
      <c r="K170" s="36">
        <v>433</v>
      </c>
      <c r="L170" s="11"/>
      <c r="M170" s="73">
        <f t="shared" si="11"/>
        <v>0</v>
      </c>
      <c r="N170" s="39"/>
      <c r="O170" s="22" t="str">
        <f t="shared" si="13"/>
        <v>Terasuksed ja -väravad</v>
      </c>
      <c r="P170" s="15"/>
      <c r="Q170" s="30">
        <f t="shared" si="12"/>
        <v>0</v>
      </c>
      <c r="R170" s="40"/>
      <c r="S170" s="35"/>
    </row>
    <row r="171" spans="1:19" s="31" customFormat="1" ht="15">
      <c r="A171" s="6"/>
      <c r="B171" s="86">
        <v>434</v>
      </c>
      <c r="C171" s="87" t="s">
        <v>309</v>
      </c>
      <c r="D171" s="76"/>
      <c r="E171" s="76"/>
      <c r="F171" s="76"/>
      <c r="G171" s="88">
        <f t="shared" si="18"/>
        <v>0</v>
      </c>
      <c r="H171" s="51"/>
      <c r="I171" s="6"/>
      <c r="J171" s="9"/>
      <c r="K171" s="36">
        <v>434</v>
      </c>
      <c r="L171" s="11"/>
      <c r="M171" s="73">
        <f t="shared" ref="M171:M235" si="19">G171</f>
        <v>0</v>
      </c>
      <c r="N171" s="39"/>
      <c r="O171" s="22" t="str">
        <f t="shared" si="13"/>
        <v>Täisklaasuksed</v>
      </c>
      <c r="P171" s="15"/>
      <c r="Q171" s="30">
        <f t="shared" ref="Q171:Q234" si="20">G171</f>
        <v>0</v>
      </c>
      <c r="R171" s="40"/>
      <c r="S171" s="35"/>
    </row>
    <row r="172" spans="1:19" s="31" customFormat="1" ht="15">
      <c r="A172" s="6"/>
      <c r="B172" s="86">
        <v>436</v>
      </c>
      <c r="C172" s="87" t="s">
        <v>310</v>
      </c>
      <c r="D172" s="76"/>
      <c r="E172" s="76"/>
      <c r="F172" s="76"/>
      <c r="G172" s="88">
        <f t="shared" si="18"/>
        <v>0</v>
      </c>
      <c r="H172" s="51"/>
      <c r="I172" s="6"/>
      <c r="J172" s="9"/>
      <c r="K172" s="36">
        <v>436</v>
      </c>
      <c r="L172" s="11"/>
      <c r="M172" s="73">
        <f t="shared" si="19"/>
        <v>0</v>
      </c>
      <c r="N172" s="39"/>
      <c r="O172" s="22" t="str">
        <f t="shared" ref="O172:O235" si="21">C172</f>
        <v>Puituksed ja -väravad</v>
      </c>
      <c r="P172" s="15"/>
      <c r="Q172" s="30">
        <f t="shared" si="20"/>
        <v>0</v>
      </c>
      <c r="R172" s="40"/>
      <c r="S172" s="35"/>
    </row>
    <row r="173" spans="1:19" s="31" customFormat="1" ht="15">
      <c r="A173" s="6"/>
      <c r="B173" s="86">
        <v>437</v>
      </c>
      <c r="C173" s="87" t="s">
        <v>311</v>
      </c>
      <c r="D173" s="76"/>
      <c r="E173" s="76"/>
      <c r="F173" s="76"/>
      <c r="G173" s="88">
        <f t="shared" si="18"/>
        <v>0</v>
      </c>
      <c r="H173" s="51"/>
      <c r="I173" s="6"/>
      <c r="J173" s="9"/>
      <c r="K173" s="36">
        <v>437</v>
      </c>
      <c r="L173" s="11"/>
      <c r="M173" s="73">
        <f t="shared" si="19"/>
        <v>0</v>
      </c>
      <c r="N173" s="39"/>
      <c r="O173" s="22" t="str">
        <f t="shared" si="21"/>
        <v>PVC uksed</v>
      </c>
      <c r="P173" s="15"/>
      <c r="Q173" s="30">
        <f t="shared" si="20"/>
        <v>0</v>
      </c>
      <c r="R173" s="40"/>
      <c r="S173" s="35"/>
    </row>
    <row r="174" spans="1:19" s="31" customFormat="1" ht="15">
      <c r="A174" s="6"/>
      <c r="B174" s="79">
        <v>46</v>
      </c>
      <c r="C174" s="85" t="s">
        <v>312</v>
      </c>
      <c r="D174" s="79"/>
      <c r="E174" s="79"/>
      <c r="F174" s="79"/>
      <c r="G174" s="72">
        <f>SUM(G175:G181)</f>
        <v>0</v>
      </c>
      <c r="H174" s="51"/>
      <c r="I174" s="6"/>
      <c r="J174" s="9"/>
      <c r="K174" s="36">
        <v>46</v>
      </c>
      <c r="L174" s="11"/>
      <c r="M174" s="73">
        <f t="shared" si="19"/>
        <v>0</v>
      </c>
      <c r="N174" s="39"/>
      <c r="O174" s="22" t="str">
        <f t="shared" si="21"/>
        <v>Rõdud ja terrassid</v>
      </c>
      <c r="P174" s="15"/>
      <c r="Q174" s="30">
        <f t="shared" si="20"/>
        <v>0</v>
      </c>
      <c r="R174" s="40"/>
      <c r="S174" s="35"/>
    </row>
    <row r="175" spans="1:19" s="31" customFormat="1" ht="15">
      <c r="A175" s="6"/>
      <c r="B175" s="86">
        <v>461</v>
      </c>
      <c r="C175" s="87" t="s">
        <v>313</v>
      </c>
      <c r="D175" s="76"/>
      <c r="E175" s="76"/>
      <c r="F175" s="76"/>
      <c r="G175" s="88">
        <f>SUM(E175*F175)</f>
        <v>0</v>
      </c>
      <c r="H175" s="51"/>
      <c r="I175" s="6"/>
      <c r="J175" s="9"/>
      <c r="K175" s="36">
        <v>461</v>
      </c>
      <c r="L175" s="11"/>
      <c r="M175" s="73">
        <f t="shared" si="19"/>
        <v>0</v>
      </c>
      <c r="N175" s="39"/>
      <c r="O175" s="22" t="str">
        <f t="shared" si="21"/>
        <v>Pinnakatted</v>
      </c>
      <c r="P175" s="15"/>
      <c r="Q175" s="30">
        <f t="shared" si="20"/>
        <v>0</v>
      </c>
      <c r="R175" s="40"/>
      <c r="S175" s="35"/>
    </row>
    <row r="176" spans="1:19" s="31" customFormat="1" ht="15">
      <c r="A176" s="6"/>
      <c r="B176" s="86">
        <v>462</v>
      </c>
      <c r="C176" s="87" t="s">
        <v>247</v>
      </c>
      <c r="D176" s="76"/>
      <c r="E176" s="76"/>
      <c r="F176" s="76"/>
      <c r="G176" s="88">
        <f t="shared" ref="G176:G181" si="22">SUM(E176*F176)</f>
        <v>0</v>
      </c>
      <c r="H176" s="51"/>
      <c r="I176" s="6"/>
      <c r="J176" s="9"/>
      <c r="K176" s="36">
        <v>462</v>
      </c>
      <c r="L176" s="11"/>
      <c r="M176" s="73">
        <f t="shared" si="19"/>
        <v>0</v>
      </c>
      <c r="N176" s="39"/>
      <c r="O176" s="22" t="str">
        <f t="shared" si="21"/>
        <v>Betoontarindid</v>
      </c>
      <c r="P176" s="15"/>
      <c r="Q176" s="30">
        <f t="shared" si="20"/>
        <v>0</v>
      </c>
      <c r="R176" s="40"/>
      <c r="S176" s="35"/>
    </row>
    <row r="177" spans="1:19" s="31" customFormat="1" ht="15">
      <c r="A177" s="6"/>
      <c r="B177" s="86">
        <v>463</v>
      </c>
      <c r="C177" s="87" t="s">
        <v>248</v>
      </c>
      <c r="D177" s="76"/>
      <c r="E177" s="76"/>
      <c r="F177" s="76"/>
      <c r="G177" s="88">
        <f t="shared" si="22"/>
        <v>0</v>
      </c>
      <c r="H177" s="51"/>
      <c r="I177" s="6"/>
      <c r="J177" s="9"/>
      <c r="K177" s="36">
        <v>463</v>
      </c>
      <c r="L177" s="11"/>
      <c r="M177" s="73">
        <f t="shared" si="19"/>
        <v>0</v>
      </c>
      <c r="N177" s="39"/>
      <c r="O177" s="22" t="str">
        <f t="shared" si="21"/>
        <v>Metalltarindid</v>
      </c>
      <c r="P177" s="15"/>
      <c r="Q177" s="30">
        <f t="shared" si="20"/>
        <v>0</v>
      </c>
      <c r="R177" s="40"/>
      <c r="S177" s="35"/>
    </row>
    <row r="178" spans="1:19" s="31" customFormat="1" ht="15">
      <c r="A178" s="6"/>
      <c r="B178" s="86">
        <v>464</v>
      </c>
      <c r="C178" s="87" t="s">
        <v>279</v>
      </c>
      <c r="D178" s="76"/>
      <c r="E178" s="76"/>
      <c r="F178" s="76"/>
      <c r="G178" s="88">
        <f t="shared" si="22"/>
        <v>0</v>
      </c>
      <c r="H178" s="51"/>
      <c r="I178" s="6"/>
      <c r="J178" s="9"/>
      <c r="K178" s="36">
        <v>464</v>
      </c>
      <c r="L178" s="11"/>
      <c r="M178" s="73">
        <f t="shared" si="19"/>
        <v>0</v>
      </c>
      <c r="N178" s="39"/>
      <c r="O178" s="22" t="str">
        <f t="shared" si="21"/>
        <v>Müüritised</v>
      </c>
      <c r="P178" s="15"/>
      <c r="Q178" s="30">
        <f t="shared" si="20"/>
        <v>0</v>
      </c>
      <c r="R178" s="40"/>
      <c r="S178" s="35"/>
    </row>
    <row r="179" spans="1:19" s="31" customFormat="1" ht="15">
      <c r="A179" s="6"/>
      <c r="B179" s="86">
        <v>465</v>
      </c>
      <c r="C179" s="87" t="s">
        <v>314</v>
      </c>
      <c r="D179" s="76"/>
      <c r="E179" s="76"/>
      <c r="F179" s="76"/>
      <c r="G179" s="88">
        <f t="shared" si="22"/>
        <v>0</v>
      </c>
      <c r="H179" s="51"/>
      <c r="I179" s="6"/>
      <c r="J179" s="9"/>
      <c r="K179" s="36">
        <v>465</v>
      </c>
      <c r="L179" s="11"/>
      <c r="M179" s="73">
        <f t="shared" si="19"/>
        <v>0</v>
      </c>
      <c r="N179" s="39"/>
      <c r="O179" s="22" t="str">
        <f t="shared" si="21"/>
        <v>Üksikelemendid</v>
      </c>
      <c r="P179" s="15"/>
      <c r="Q179" s="30">
        <f t="shared" si="20"/>
        <v>0</v>
      </c>
      <c r="R179" s="40"/>
      <c r="S179" s="35"/>
    </row>
    <row r="180" spans="1:19" s="31" customFormat="1" ht="15">
      <c r="A180" s="6"/>
      <c r="B180" s="86">
        <v>466</v>
      </c>
      <c r="C180" s="87" t="s">
        <v>286</v>
      </c>
      <c r="D180" s="76"/>
      <c r="E180" s="76"/>
      <c r="F180" s="76"/>
      <c r="G180" s="88">
        <f t="shared" si="22"/>
        <v>0</v>
      </c>
      <c r="H180" s="51"/>
      <c r="I180" s="6"/>
      <c r="J180" s="9"/>
      <c r="K180" s="36">
        <v>466</v>
      </c>
      <c r="L180" s="11"/>
      <c r="M180" s="73">
        <f t="shared" si="19"/>
        <v>0</v>
      </c>
      <c r="N180" s="39"/>
      <c r="O180" s="22" t="str">
        <f t="shared" si="21"/>
        <v>Puittarindid</v>
      </c>
      <c r="P180" s="15"/>
      <c r="Q180" s="30">
        <f t="shared" si="20"/>
        <v>0</v>
      </c>
      <c r="R180" s="40"/>
      <c r="S180" s="35"/>
    </row>
    <row r="181" spans="1:19" s="31" customFormat="1" ht="15">
      <c r="A181" s="6"/>
      <c r="B181" s="86">
        <v>467</v>
      </c>
      <c r="C181" s="87" t="s">
        <v>251</v>
      </c>
      <c r="D181" s="76"/>
      <c r="E181" s="76"/>
      <c r="F181" s="76"/>
      <c r="G181" s="88">
        <f t="shared" si="22"/>
        <v>0</v>
      </c>
      <c r="H181" s="51"/>
      <c r="I181" s="6"/>
      <c r="J181" s="9"/>
      <c r="K181" s="36">
        <v>467</v>
      </c>
      <c r="L181" s="11"/>
      <c r="M181" s="73">
        <f t="shared" si="19"/>
        <v>0</v>
      </c>
      <c r="N181" s="39"/>
      <c r="O181" s="22" t="str">
        <f t="shared" si="21"/>
        <v>Sooja- ja hüdroisolatsioon</v>
      </c>
      <c r="P181" s="15"/>
      <c r="Q181" s="30">
        <f t="shared" si="20"/>
        <v>0</v>
      </c>
      <c r="R181" s="40"/>
      <c r="S181" s="35"/>
    </row>
    <row r="182" spans="1:19" s="31" customFormat="1" ht="15">
      <c r="A182" s="6"/>
      <c r="B182" s="79">
        <v>47</v>
      </c>
      <c r="C182" s="85" t="s">
        <v>315</v>
      </c>
      <c r="D182" s="79"/>
      <c r="E182" s="79"/>
      <c r="F182" s="79"/>
      <c r="G182" s="72">
        <f>SUM(G183:G187)</f>
        <v>0</v>
      </c>
      <c r="H182" s="51"/>
      <c r="I182" s="6"/>
      <c r="J182" s="9"/>
      <c r="K182" s="36">
        <v>47</v>
      </c>
      <c r="L182" s="11"/>
      <c r="M182" s="73">
        <f t="shared" si="19"/>
        <v>0</v>
      </c>
      <c r="N182" s="39"/>
      <c r="O182" s="22" t="str">
        <f t="shared" si="21"/>
        <v>Piirded ja käiguteed</v>
      </c>
      <c r="P182" s="15"/>
      <c r="Q182" s="30">
        <f t="shared" si="20"/>
        <v>0</v>
      </c>
      <c r="R182" s="40"/>
      <c r="S182" s="35"/>
    </row>
    <row r="183" spans="1:19" s="31" customFormat="1" ht="15">
      <c r="A183" s="6"/>
      <c r="B183" s="86">
        <v>471</v>
      </c>
      <c r="C183" s="87" t="s">
        <v>316</v>
      </c>
      <c r="D183" s="76"/>
      <c r="E183" s="76"/>
      <c r="F183" s="76"/>
      <c r="G183" s="88">
        <f>SUM(E183*F183)</f>
        <v>0</v>
      </c>
      <c r="H183" s="51"/>
      <c r="I183" s="6"/>
      <c r="J183" s="9"/>
      <c r="K183" s="36">
        <v>471</v>
      </c>
      <c r="L183" s="11"/>
      <c r="M183" s="73">
        <f t="shared" si="19"/>
        <v>0</v>
      </c>
      <c r="N183" s="39"/>
      <c r="O183" s="22" t="str">
        <f t="shared" si="21"/>
        <v>Hooldusplatvormid, sillad, käiguteed</v>
      </c>
      <c r="P183" s="15"/>
      <c r="Q183" s="30">
        <f t="shared" si="20"/>
        <v>0</v>
      </c>
      <c r="R183" s="40"/>
      <c r="S183" s="35"/>
    </row>
    <row r="184" spans="1:19" s="31" customFormat="1" ht="15">
      <c r="A184" s="6"/>
      <c r="B184" s="86">
        <v>472</v>
      </c>
      <c r="C184" s="87" t="s">
        <v>317</v>
      </c>
      <c r="D184" s="76"/>
      <c r="E184" s="76"/>
      <c r="F184" s="76"/>
      <c r="G184" s="88">
        <f>SUM(E184*F184)</f>
        <v>0</v>
      </c>
      <c r="H184" s="51"/>
      <c r="I184" s="6"/>
      <c r="J184" s="9"/>
      <c r="K184" s="36">
        <v>472</v>
      </c>
      <c r="L184" s="11"/>
      <c r="M184" s="73">
        <f t="shared" si="19"/>
        <v>0</v>
      </c>
      <c r="N184" s="39"/>
      <c r="O184" s="22" t="str">
        <f t="shared" si="21"/>
        <v>Klaasist piirded</v>
      </c>
      <c r="P184" s="15"/>
      <c r="Q184" s="30">
        <f t="shared" si="20"/>
        <v>0</v>
      </c>
      <c r="R184" s="40"/>
      <c r="S184" s="35"/>
    </row>
    <row r="185" spans="1:19" s="31" customFormat="1" ht="15">
      <c r="A185" s="6"/>
      <c r="B185" s="86">
        <v>473</v>
      </c>
      <c r="C185" s="87" t="s">
        <v>318</v>
      </c>
      <c r="D185" s="76"/>
      <c r="E185" s="76"/>
      <c r="F185" s="76"/>
      <c r="G185" s="88">
        <f>SUM(E185*F185)</f>
        <v>0</v>
      </c>
      <c r="H185" s="51"/>
      <c r="I185" s="6"/>
      <c r="J185" s="9"/>
      <c r="K185" s="36">
        <v>473</v>
      </c>
      <c r="L185" s="11"/>
      <c r="M185" s="73">
        <f t="shared" si="19"/>
        <v>0</v>
      </c>
      <c r="N185" s="39"/>
      <c r="O185" s="22" t="str">
        <f t="shared" si="21"/>
        <v>Metallist piirded</v>
      </c>
      <c r="P185" s="15"/>
      <c r="Q185" s="30">
        <f t="shared" si="20"/>
        <v>0</v>
      </c>
      <c r="R185" s="40"/>
      <c r="S185" s="35"/>
    </row>
    <row r="186" spans="1:19" s="31" customFormat="1" ht="15">
      <c r="A186" s="6"/>
      <c r="B186" s="86">
        <v>475</v>
      </c>
      <c r="C186" s="87" t="s">
        <v>319</v>
      </c>
      <c r="D186" s="76"/>
      <c r="E186" s="76"/>
      <c r="F186" s="76"/>
      <c r="G186" s="88">
        <f>SUM(E186*F186)</f>
        <v>0</v>
      </c>
      <c r="H186" s="51"/>
      <c r="I186" s="6"/>
      <c r="J186" s="9"/>
      <c r="K186" s="36">
        <v>475</v>
      </c>
      <c r="L186" s="11"/>
      <c r="M186" s="73">
        <f t="shared" si="19"/>
        <v>0</v>
      </c>
      <c r="N186" s="39"/>
      <c r="O186" s="22" t="str">
        <f t="shared" si="21"/>
        <v>Elementtrepid</v>
      </c>
      <c r="P186" s="15"/>
      <c r="Q186" s="30">
        <f t="shared" si="20"/>
        <v>0</v>
      </c>
      <c r="R186" s="40"/>
      <c r="S186" s="35"/>
    </row>
    <row r="187" spans="1:19" s="31" customFormat="1" ht="15">
      <c r="A187" s="6"/>
      <c r="B187" s="86">
        <v>476</v>
      </c>
      <c r="C187" s="87" t="s">
        <v>320</v>
      </c>
      <c r="D187" s="76"/>
      <c r="E187" s="76"/>
      <c r="F187" s="76"/>
      <c r="G187" s="88">
        <f>SUM(E187*F187)</f>
        <v>0</v>
      </c>
      <c r="H187" s="51"/>
      <c r="I187" s="6"/>
      <c r="J187" s="9"/>
      <c r="K187" s="36">
        <v>476</v>
      </c>
      <c r="L187" s="11"/>
      <c r="M187" s="73">
        <f t="shared" si="19"/>
        <v>0</v>
      </c>
      <c r="N187" s="39"/>
      <c r="O187" s="22" t="str">
        <f t="shared" si="21"/>
        <v>Puidust piirded</v>
      </c>
      <c r="P187" s="15"/>
      <c r="Q187" s="30">
        <f t="shared" si="20"/>
        <v>0</v>
      </c>
      <c r="R187" s="40"/>
      <c r="S187" s="35"/>
    </row>
    <row r="188" spans="1:19" s="31" customFormat="1" ht="15">
      <c r="A188" s="6"/>
      <c r="B188" s="79">
        <v>48</v>
      </c>
      <c r="C188" s="85" t="s">
        <v>321</v>
      </c>
      <c r="D188" s="79"/>
      <c r="E188" s="79"/>
      <c r="F188" s="79"/>
      <c r="G188" s="72">
        <f>SUM(G189:G195)</f>
        <v>0</v>
      </c>
      <c r="H188" s="51"/>
      <c r="I188" s="6"/>
      <c r="J188" s="9"/>
      <c r="K188" s="36">
        <v>48</v>
      </c>
      <c r="L188" s="11"/>
      <c r="M188" s="73">
        <f t="shared" si="19"/>
        <v>0</v>
      </c>
      <c r="N188" s="39"/>
      <c r="O188" s="22" t="str">
        <f t="shared" si="21"/>
        <v>Katusetarindid</v>
      </c>
      <c r="P188" s="15"/>
      <c r="Q188" s="30">
        <f t="shared" si="20"/>
        <v>0</v>
      </c>
      <c r="R188" s="40"/>
      <c r="S188" s="35"/>
    </row>
    <row r="189" spans="1:19" s="31" customFormat="1" ht="15">
      <c r="A189" s="6"/>
      <c r="B189" s="86">
        <v>482</v>
      </c>
      <c r="C189" s="87" t="s">
        <v>322</v>
      </c>
      <c r="D189" s="76"/>
      <c r="E189" s="76"/>
      <c r="F189" s="76"/>
      <c r="G189" s="88">
        <f t="shared" ref="G189:G195" si="23">SUM(E189*F189)</f>
        <v>0</v>
      </c>
      <c r="H189" s="51"/>
      <c r="I189" s="6"/>
      <c r="J189" s="9"/>
      <c r="K189" s="36">
        <v>482</v>
      </c>
      <c r="L189" s="11"/>
      <c r="M189" s="73">
        <f t="shared" si="19"/>
        <v>0</v>
      </c>
      <c r="N189" s="39"/>
      <c r="O189" s="22" t="str">
        <f t="shared" si="21"/>
        <v>Tasanduskihid</v>
      </c>
      <c r="P189" s="15"/>
      <c r="Q189" s="30">
        <f t="shared" si="20"/>
        <v>0</v>
      </c>
      <c r="R189" s="40"/>
      <c r="S189" s="35"/>
    </row>
    <row r="190" spans="1:19" s="31" customFormat="1" ht="15">
      <c r="A190" s="6"/>
      <c r="B190" s="86">
        <v>483</v>
      </c>
      <c r="C190" s="87" t="s">
        <v>248</v>
      </c>
      <c r="D190" s="76"/>
      <c r="E190" s="76"/>
      <c r="F190" s="76"/>
      <c r="G190" s="88">
        <f t="shared" si="23"/>
        <v>0</v>
      </c>
      <c r="H190" s="51"/>
      <c r="I190" s="6"/>
      <c r="J190" s="9"/>
      <c r="K190" s="36">
        <v>483</v>
      </c>
      <c r="L190" s="11"/>
      <c r="M190" s="73">
        <f t="shared" si="19"/>
        <v>0</v>
      </c>
      <c r="N190" s="39"/>
      <c r="O190" s="22" t="str">
        <f t="shared" si="21"/>
        <v>Metalltarindid</v>
      </c>
      <c r="P190" s="15"/>
      <c r="Q190" s="30">
        <f t="shared" si="20"/>
        <v>0</v>
      </c>
      <c r="R190" s="40"/>
      <c r="S190" s="35"/>
    </row>
    <row r="191" spans="1:19" s="31" customFormat="1" ht="15">
      <c r="A191" s="6"/>
      <c r="B191" s="86">
        <v>484</v>
      </c>
      <c r="C191" s="87" t="s">
        <v>279</v>
      </c>
      <c r="D191" s="76"/>
      <c r="E191" s="76"/>
      <c r="F191" s="76"/>
      <c r="G191" s="88">
        <f t="shared" si="23"/>
        <v>0</v>
      </c>
      <c r="H191" s="51"/>
      <c r="I191" s="6"/>
      <c r="J191" s="9"/>
      <c r="K191" s="36">
        <v>484</v>
      </c>
      <c r="L191" s="11"/>
      <c r="M191" s="73">
        <f t="shared" si="19"/>
        <v>0</v>
      </c>
      <c r="N191" s="39"/>
      <c r="O191" s="22" t="str">
        <f t="shared" si="21"/>
        <v>Müüritised</v>
      </c>
      <c r="P191" s="15"/>
      <c r="Q191" s="30">
        <f t="shared" si="20"/>
        <v>0</v>
      </c>
      <c r="R191" s="40"/>
      <c r="S191" s="35"/>
    </row>
    <row r="192" spans="1:19" s="31" customFormat="1" ht="15">
      <c r="A192" s="6"/>
      <c r="B192" s="86">
        <v>485</v>
      </c>
      <c r="C192" s="87" t="s">
        <v>250</v>
      </c>
      <c r="D192" s="76"/>
      <c r="E192" s="76"/>
      <c r="F192" s="76"/>
      <c r="G192" s="88">
        <f t="shared" si="23"/>
        <v>0</v>
      </c>
      <c r="H192" s="51"/>
      <c r="I192" s="6"/>
      <c r="J192" s="9"/>
      <c r="K192" s="36">
        <v>485</v>
      </c>
      <c r="L192" s="11"/>
      <c r="M192" s="73">
        <f t="shared" si="19"/>
        <v>0</v>
      </c>
      <c r="N192" s="39"/>
      <c r="O192" s="22" t="str">
        <f t="shared" si="21"/>
        <v>Elemendid</v>
      </c>
      <c r="P192" s="15"/>
      <c r="Q192" s="30">
        <f t="shared" si="20"/>
        <v>0</v>
      </c>
      <c r="R192" s="40"/>
      <c r="S192" s="35"/>
    </row>
    <row r="193" spans="1:19" s="31" customFormat="1" ht="15">
      <c r="A193" s="6"/>
      <c r="B193" s="86">
        <v>486</v>
      </c>
      <c r="C193" s="87" t="s">
        <v>286</v>
      </c>
      <c r="D193" s="76"/>
      <c r="E193" s="76"/>
      <c r="F193" s="76"/>
      <c r="G193" s="88">
        <f t="shared" si="23"/>
        <v>0</v>
      </c>
      <c r="H193" s="51"/>
      <c r="I193" s="6"/>
      <c r="J193" s="9"/>
      <c r="K193" s="36">
        <v>486</v>
      </c>
      <c r="L193" s="11"/>
      <c r="M193" s="73">
        <f t="shared" si="19"/>
        <v>0</v>
      </c>
      <c r="N193" s="39"/>
      <c r="O193" s="22" t="str">
        <f t="shared" si="21"/>
        <v>Puittarindid</v>
      </c>
      <c r="P193" s="15"/>
      <c r="Q193" s="30">
        <f t="shared" si="20"/>
        <v>0</v>
      </c>
      <c r="R193" s="40"/>
      <c r="S193" s="35"/>
    </row>
    <row r="194" spans="1:19" s="31" customFormat="1" ht="15">
      <c r="A194" s="6"/>
      <c r="B194" s="86">
        <v>487</v>
      </c>
      <c r="C194" s="87" t="s">
        <v>323</v>
      </c>
      <c r="D194" s="76"/>
      <c r="E194" s="76"/>
      <c r="F194" s="76"/>
      <c r="G194" s="88">
        <f t="shared" si="23"/>
        <v>0</v>
      </c>
      <c r="H194" s="51"/>
      <c r="I194" s="6"/>
      <c r="J194" s="9"/>
      <c r="K194" s="36">
        <v>487</v>
      </c>
      <c r="L194" s="11"/>
      <c r="M194" s="73">
        <f t="shared" si="19"/>
        <v>0</v>
      </c>
      <c r="N194" s="39"/>
      <c r="O194" s="22" t="str">
        <f t="shared" si="21"/>
        <v>Sooja-ja hüdroisolatsioon</v>
      </c>
      <c r="P194" s="15"/>
      <c r="Q194" s="30">
        <f t="shared" si="20"/>
        <v>0</v>
      </c>
      <c r="R194" s="40"/>
      <c r="S194" s="35"/>
    </row>
    <row r="195" spans="1:19" s="31" customFormat="1" ht="15">
      <c r="A195" s="6"/>
      <c r="B195" s="86">
        <v>488</v>
      </c>
      <c r="C195" s="87" t="s">
        <v>324</v>
      </c>
      <c r="D195" s="76"/>
      <c r="E195" s="76"/>
      <c r="F195" s="76"/>
      <c r="G195" s="88">
        <f t="shared" si="23"/>
        <v>0</v>
      </c>
      <c r="H195" s="51"/>
      <c r="I195" s="6"/>
      <c r="J195" s="9"/>
      <c r="K195" s="36">
        <v>488</v>
      </c>
      <c r="L195" s="11"/>
      <c r="M195" s="73">
        <f t="shared" si="19"/>
        <v>0</v>
      </c>
      <c r="N195" s="39"/>
      <c r="O195" s="22" t="str">
        <f t="shared" si="21"/>
        <v>Katusekatted</v>
      </c>
      <c r="P195" s="15"/>
      <c r="Q195" s="30">
        <f t="shared" si="20"/>
        <v>0</v>
      </c>
      <c r="R195" s="40"/>
      <c r="S195" s="35"/>
    </row>
    <row r="196" spans="1:19" s="31" customFormat="1" ht="15">
      <c r="A196" s="6"/>
      <c r="B196" s="79">
        <v>5</v>
      </c>
      <c r="C196" s="85" t="s">
        <v>325</v>
      </c>
      <c r="D196" s="79"/>
      <c r="E196" s="79"/>
      <c r="F196" s="79"/>
      <c r="G196" s="72">
        <f>SUM(G197,G206,G212,G221,G228,G236,G245)</f>
        <v>0</v>
      </c>
      <c r="H196" s="51"/>
      <c r="I196" s="6"/>
      <c r="J196" s="9"/>
      <c r="K196" s="36">
        <v>5</v>
      </c>
      <c r="L196" s="11"/>
      <c r="M196" s="73">
        <f t="shared" si="19"/>
        <v>0</v>
      </c>
      <c r="N196" s="39"/>
      <c r="O196" s="22" t="str">
        <f t="shared" si="21"/>
        <v>RUUMITARINDID JA PINNAKATTED</v>
      </c>
      <c r="P196" s="15"/>
      <c r="Q196" s="30">
        <f t="shared" si="20"/>
        <v>0</v>
      </c>
      <c r="R196" s="40"/>
      <c r="S196" s="35"/>
    </row>
    <row r="197" spans="1:19" s="31" customFormat="1" ht="15">
      <c r="A197" s="6"/>
      <c r="B197" s="79">
        <v>51</v>
      </c>
      <c r="C197" s="85" t="s">
        <v>326</v>
      </c>
      <c r="D197" s="79"/>
      <c r="E197" s="79"/>
      <c r="F197" s="79"/>
      <c r="G197" s="72">
        <f>SUM(G198:G205)</f>
        <v>0</v>
      </c>
      <c r="H197" s="51"/>
      <c r="I197" s="6"/>
      <c r="J197" s="9"/>
      <c r="K197" s="36">
        <v>51</v>
      </c>
      <c r="L197" s="11"/>
      <c r="M197" s="73">
        <f t="shared" si="19"/>
        <v>0</v>
      </c>
      <c r="N197" s="39"/>
      <c r="O197" s="22" t="str">
        <f t="shared" si="21"/>
        <v>Vaheseinad</v>
      </c>
      <c r="P197" s="15"/>
      <c r="Q197" s="30">
        <f t="shared" si="20"/>
        <v>0</v>
      </c>
      <c r="R197" s="40"/>
      <c r="S197" s="35"/>
    </row>
    <row r="198" spans="1:19" s="31" customFormat="1" ht="15">
      <c r="A198" s="6"/>
      <c r="B198" s="86">
        <v>511</v>
      </c>
      <c r="C198" s="87" t="s">
        <v>327</v>
      </c>
      <c r="D198" s="76"/>
      <c r="E198" s="76"/>
      <c r="F198" s="76"/>
      <c r="G198" s="88">
        <f>SUM(E198*F198)</f>
        <v>0</v>
      </c>
      <c r="H198" s="51"/>
      <c r="I198" s="6"/>
      <c r="J198" s="9"/>
      <c r="K198" s="36">
        <v>511</v>
      </c>
      <c r="L198" s="11"/>
      <c r="M198" s="73">
        <f t="shared" si="19"/>
        <v>0</v>
      </c>
      <c r="N198" s="39"/>
      <c r="O198" s="22" t="str">
        <f t="shared" si="21"/>
        <v>Värvkatted</v>
      </c>
      <c r="P198" s="15"/>
      <c r="Q198" s="30">
        <f t="shared" si="20"/>
        <v>0</v>
      </c>
      <c r="R198" s="40"/>
      <c r="S198" s="35"/>
    </row>
    <row r="199" spans="1:19" s="31" customFormat="1" ht="15">
      <c r="A199" s="6"/>
      <c r="B199" s="86">
        <v>512</v>
      </c>
      <c r="C199" s="87" t="s">
        <v>328</v>
      </c>
      <c r="D199" s="76"/>
      <c r="E199" s="76"/>
      <c r="F199" s="76"/>
      <c r="G199" s="88">
        <f t="shared" ref="G199:G205" si="24">SUM(E199*F199)</f>
        <v>0</v>
      </c>
      <c r="H199" s="51"/>
      <c r="I199" s="6"/>
      <c r="J199" s="9"/>
      <c r="K199" s="36">
        <v>512</v>
      </c>
      <c r="L199" s="11"/>
      <c r="M199" s="73">
        <f t="shared" si="19"/>
        <v>0</v>
      </c>
      <c r="N199" s="39"/>
      <c r="O199" s="22" t="str">
        <f t="shared" si="21"/>
        <v>Klaasvaheseinad</v>
      </c>
      <c r="P199" s="15"/>
      <c r="Q199" s="30">
        <f t="shared" si="20"/>
        <v>0</v>
      </c>
      <c r="R199" s="40"/>
      <c r="S199" s="35"/>
    </row>
    <row r="200" spans="1:19" s="31" customFormat="1" ht="15">
      <c r="A200" s="6"/>
      <c r="B200" s="86">
        <v>513</v>
      </c>
      <c r="C200" s="87" t="s">
        <v>329</v>
      </c>
      <c r="D200" s="76"/>
      <c r="E200" s="76"/>
      <c r="F200" s="76"/>
      <c r="G200" s="88">
        <f t="shared" si="24"/>
        <v>0</v>
      </c>
      <c r="H200" s="51"/>
      <c r="I200" s="6"/>
      <c r="J200" s="9"/>
      <c r="K200" s="36">
        <v>513</v>
      </c>
      <c r="L200" s="11"/>
      <c r="M200" s="73">
        <f t="shared" si="19"/>
        <v>0</v>
      </c>
      <c r="N200" s="39"/>
      <c r="O200" s="22" t="str">
        <f t="shared" si="21"/>
        <v>Metallvaheseinad</v>
      </c>
      <c r="P200" s="15"/>
      <c r="Q200" s="30">
        <f t="shared" si="20"/>
        <v>0</v>
      </c>
      <c r="R200" s="40"/>
      <c r="S200" s="35"/>
    </row>
    <row r="201" spans="1:19" s="31" customFormat="1" ht="15">
      <c r="A201" s="6"/>
      <c r="B201" s="86">
        <v>514</v>
      </c>
      <c r="C201" s="87" t="s">
        <v>330</v>
      </c>
      <c r="D201" s="76"/>
      <c r="E201" s="76"/>
      <c r="F201" s="76"/>
      <c r="G201" s="88">
        <f t="shared" si="24"/>
        <v>0</v>
      </c>
      <c r="H201" s="51"/>
      <c r="I201" s="6"/>
      <c r="J201" s="9"/>
      <c r="K201" s="36">
        <v>514</v>
      </c>
      <c r="L201" s="11"/>
      <c r="M201" s="73">
        <f t="shared" si="19"/>
        <v>0</v>
      </c>
      <c r="N201" s="39"/>
      <c r="O201" s="22" t="str">
        <f t="shared" si="21"/>
        <v>Laotud vaheseinad</v>
      </c>
      <c r="P201" s="15"/>
      <c r="Q201" s="30">
        <f t="shared" si="20"/>
        <v>0</v>
      </c>
      <c r="R201" s="40"/>
      <c r="S201" s="35"/>
    </row>
    <row r="202" spans="1:19" s="31" customFormat="1" ht="15">
      <c r="A202" s="6"/>
      <c r="B202" s="86">
        <v>515</v>
      </c>
      <c r="C202" s="87" t="s">
        <v>331</v>
      </c>
      <c r="D202" s="76"/>
      <c r="E202" s="76"/>
      <c r="F202" s="76"/>
      <c r="G202" s="88">
        <f t="shared" si="24"/>
        <v>0</v>
      </c>
      <c r="H202" s="51"/>
      <c r="I202" s="6"/>
      <c r="J202" s="9"/>
      <c r="K202" s="36">
        <v>515</v>
      </c>
      <c r="L202" s="11"/>
      <c r="M202" s="73">
        <f t="shared" si="19"/>
        <v>0</v>
      </c>
      <c r="N202" s="39"/>
      <c r="O202" s="22" t="str">
        <f t="shared" si="21"/>
        <v>Elementvaheseinad</v>
      </c>
      <c r="P202" s="15"/>
      <c r="Q202" s="30">
        <f t="shared" si="20"/>
        <v>0</v>
      </c>
      <c r="R202" s="40"/>
      <c r="S202" s="35"/>
    </row>
    <row r="203" spans="1:19" s="31" customFormat="1" ht="15">
      <c r="A203" s="6"/>
      <c r="B203" s="86">
        <v>516</v>
      </c>
      <c r="C203" s="87" t="s">
        <v>332</v>
      </c>
      <c r="D203" s="76"/>
      <c r="E203" s="76"/>
      <c r="F203" s="76"/>
      <c r="G203" s="88">
        <f t="shared" si="24"/>
        <v>0</v>
      </c>
      <c r="H203" s="51"/>
      <c r="I203" s="6"/>
      <c r="J203" s="9"/>
      <c r="K203" s="36">
        <v>516</v>
      </c>
      <c r="L203" s="11"/>
      <c r="M203" s="73">
        <f t="shared" si="19"/>
        <v>0</v>
      </c>
      <c r="N203" s="39"/>
      <c r="O203" s="22" t="str">
        <f t="shared" si="21"/>
        <v>Puit- ja kipsplaatvaheseinad</v>
      </c>
      <c r="P203" s="15"/>
      <c r="Q203" s="30">
        <f t="shared" si="20"/>
        <v>0</v>
      </c>
      <c r="R203" s="40"/>
      <c r="S203" s="35"/>
    </row>
    <row r="204" spans="1:19" s="31" customFormat="1" ht="15">
      <c r="A204" s="6"/>
      <c r="B204" s="86">
        <v>517</v>
      </c>
      <c r="C204" s="87" t="s">
        <v>333</v>
      </c>
      <c r="D204" s="76"/>
      <c r="E204" s="76"/>
      <c r="F204" s="76"/>
      <c r="G204" s="88">
        <f t="shared" si="24"/>
        <v>0</v>
      </c>
      <c r="H204" s="51"/>
      <c r="I204" s="6"/>
      <c r="J204" s="9"/>
      <c r="K204" s="36">
        <v>517</v>
      </c>
      <c r="L204" s="11"/>
      <c r="M204" s="73">
        <f t="shared" si="19"/>
        <v>0</v>
      </c>
      <c r="N204" s="39"/>
      <c r="O204" s="22" t="str">
        <f t="shared" si="21"/>
        <v>PVC vaheseinad</v>
      </c>
      <c r="P204" s="15"/>
      <c r="Q204" s="30">
        <f t="shared" si="20"/>
        <v>0</v>
      </c>
      <c r="R204" s="40"/>
      <c r="S204" s="35"/>
    </row>
    <row r="205" spans="1:19" s="31" customFormat="1" ht="15">
      <c r="A205" s="6"/>
      <c r="B205" s="86">
        <v>518</v>
      </c>
      <c r="C205" s="87" t="s">
        <v>334</v>
      </c>
      <c r="D205" s="76"/>
      <c r="E205" s="76"/>
      <c r="F205" s="76"/>
      <c r="G205" s="88">
        <f t="shared" si="24"/>
        <v>0</v>
      </c>
      <c r="H205" s="51"/>
      <c r="I205" s="6"/>
      <c r="J205" s="9"/>
      <c r="K205" s="36">
        <v>518</v>
      </c>
      <c r="L205" s="11"/>
      <c r="M205" s="73">
        <f t="shared" si="19"/>
        <v>0</v>
      </c>
      <c r="N205" s="39"/>
      <c r="O205" s="22" t="str">
        <f t="shared" si="21"/>
        <v>Siseaknad</v>
      </c>
      <c r="P205" s="15"/>
      <c r="Q205" s="30">
        <f t="shared" si="20"/>
        <v>0</v>
      </c>
      <c r="R205" s="40"/>
      <c r="S205" s="35"/>
    </row>
    <row r="206" spans="1:19" s="31" customFormat="1" ht="15">
      <c r="A206" s="6"/>
      <c r="B206" s="79">
        <v>52</v>
      </c>
      <c r="C206" s="85" t="s">
        <v>335</v>
      </c>
      <c r="D206" s="79"/>
      <c r="E206" s="79"/>
      <c r="F206" s="79"/>
      <c r="G206" s="72">
        <f>SUM(G207:G211)</f>
        <v>0</v>
      </c>
      <c r="H206" s="51"/>
      <c r="I206" s="6"/>
      <c r="J206" s="9"/>
      <c r="K206" s="36">
        <v>52</v>
      </c>
      <c r="L206" s="11"/>
      <c r="M206" s="73">
        <f t="shared" si="19"/>
        <v>0</v>
      </c>
      <c r="N206" s="39"/>
      <c r="O206" s="22" t="str">
        <f t="shared" si="21"/>
        <v>Siseuksed</v>
      </c>
      <c r="P206" s="15"/>
      <c r="Q206" s="30">
        <f t="shared" si="20"/>
        <v>0</v>
      </c>
      <c r="R206" s="40"/>
      <c r="S206" s="35"/>
    </row>
    <row r="207" spans="1:19" s="31" customFormat="1" ht="15">
      <c r="A207" s="6"/>
      <c r="B207" s="86">
        <v>522</v>
      </c>
      <c r="C207" s="87" t="s">
        <v>336</v>
      </c>
      <c r="D207" s="76"/>
      <c r="E207" s="76"/>
      <c r="F207" s="76"/>
      <c r="G207" s="88">
        <f>SUM(E207*F207)</f>
        <v>0</v>
      </c>
      <c r="H207" s="51"/>
      <c r="I207" s="6"/>
      <c r="J207" s="9"/>
      <c r="K207" s="36">
        <v>522</v>
      </c>
      <c r="L207" s="11"/>
      <c r="M207" s="73">
        <f t="shared" si="19"/>
        <v>0</v>
      </c>
      <c r="N207" s="39"/>
      <c r="O207" s="22" t="str">
        <f t="shared" si="21"/>
        <v>Alumiiniumuksed</v>
      </c>
      <c r="P207" s="15"/>
      <c r="Q207" s="30">
        <f t="shared" si="20"/>
        <v>0</v>
      </c>
      <c r="R207" s="40"/>
      <c r="S207" s="35"/>
    </row>
    <row r="208" spans="1:19" s="31" customFormat="1" ht="15">
      <c r="A208" s="6"/>
      <c r="B208" s="86">
        <v>523</v>
      </c>
      <c r="C208" s="87" t="s">
        <v>337</v>
      </c>
      <c r="D208" s="76"/>
      <c r="E208" s="76"/>
      <c r="F208" s="76"/>
      <c r="G208" s="88">
        <f>SUM(E208*F208)</f>
        <v>0</v>
      </c>
      <c r="H208" s="51"/>
      <c r="I208" s="6"/>
      <c r="J208" s="9"/>
      <c r="K208" s="36">
        <v>523</v>
      </c>
      <c r="L208" s="11"/>
      <c r="M208" s="73">
        <f t="shared" si="19"/>
        <v>0</v>
      </c>
      <c r="N208" s="39"/>
      <c r="O208" s="22" t="str">
        <f t="shared" si="21"/>
        <v>Terasuksed</v>
      </c>
      <c r="P208" s="15"/>
      <c r="Q208" s="30">
        <f t="shared" si="20"/>
        <v>0</v>
      </c>
      <c r="R208" s="40"/>
      <c r="S208" s="35"/>
    </row>
    <row r="209" spans="1:19" s="31" customFormat="1" ht="15">
      <c r="A209" s="6"/>
      <c r="B209" s="86">
        <v>524</v>
      </c>
      <c r="C209" s="87" t="s">
        <v>338</v>
      </c>
      <c r="D209" s="76"/>
      <c r="E209" s="76"/>
      <c r="F209" s="76"/>
      <c r="G209" s="88">
        <f>SUM(E209*F209)</f>
        <v>0</v>
      </c>
      <c r="H209" s="51"/>
      <c r="I209" s="6"/>
      <c r="J209" s="9"/>
      <c r="K209" s="36">
        <v>524</v>
      </c>
      <c r="L209" s="11"/>
      <c r="M209" s="73">
        <f t="shared" si="19"/>
        <v>0</v>
      </c>
      <c r="N209" s="39"/>
      <c r="O209" s="22" t="str">
        <f t="shared" si="21"/>
        <v>Klaasuksed</v>
      </c>
      <c r="P209" s="15"/>
      <c r="Q209" s="30">
        <f t="shared" si="20"/>
        <v>0</v>
      </c>
      <c r="R209" s="40"/>
      <c r="S209" s="35"/>
    </row>
    <row r="210" spans="1:19" s="31" customFormat="1" ht="15">
      <c r="A210" s="6"/>
      <c r="B210" s="86">
        <v>525</v>
      </c>
      <c r="C210" s="87" t="s">
        <v>339</v>
      </c>
      <c r="D210" s="76"/>
      <c r="E210" s="76"/>
      <c r="F210" s="76"/>
      <c r="G210" s="88">
        <f>SUM(E210*F210)</f>
        <v>0</v>
      </c>
      <c r="H210" s="51"/>
      <c r="I210" s="6"/>
      <c r="J210" s="9"/>
      <c r="K210" s="36">
        <v>525</v>
      </c>
      <c r="L210" s="11"/>
      <c r="M210" s="73">
        <f t="shared" si="19"/>
        <v>0</v>
      </c>
      <c r="N210" s="39"/>
      <c r="O210" s="22" t="str">
        <f t="shared" si="21"/>
        <v>Puituksed</v>
      </c>
      <c r="P210" s="15"/>
      <c r="Q210" s="30">
        <f t="shared" si="20"/>
        <v>0</v>
      </c>
      <c r="R210" s="40"/>
      <c r="S210" s="35"/>
    </row>
    <row r="211" spans="1:19" s="31" customFormat="1" ht="15">
      <c r="A211" s="6"/>
      <c r="B211" s="86">
        <v>526</v>
      </c>
      <c r="C211" s="87" t="s">
        <v>311</v>
      </c>
      <c r="D211" s="76"/>
      <c r="E211" s="76"/>
      <c r="F211" s="76"/>
      <c r="G211" s="88">
        <f>SUM(E211*F211)</f>
        <v>0</v>
      </c>
      <c r="H211" s="51"/>
      <c r="I211" s="6"/>
      <c r="J211" s="9"/>
      <c r="K211" s="36">
        <v>526</v>
      </c>
      <c r="L211" s="11"/>
      <c r="M211" s="73">
        <f t="shared" si="19"/>
        <v>0</v>
      </c>
      <c r="N211" s="39"/>
      <c r="O211" s="22" t="str">
        <f t="shared" si="21"/>
        <v>PVC uksed</v>
      </c>
      <c r="P211" s="15"/>
      <c r="Q211" s="30">
        <f t="shared" si="20"/>
        <v>0</v>
      </c>
      <c r="R211" s="40"/>
      <c r="S211" s="35"/>
    </row>
    <row r="212" spans="1:19" s="31" customFormat="1" ht="15">
      <c r="A212" s="6"/>
      <c r="B212" s="79">
        <v>53</v>
      </c>
      <c r="C212" s="85" t="s">
        <v>340</v>
      </c>
      <c r="D212" s="79"/>
      <c r="E212" s="79"/>
      <c r="F212" s="79"/>
      <c r="G212" s="72">
        <f>SUM(G213:G220)</f>
        <v>0</v>
      </c>
      <c r="H212" s="51"/>
      <c r="I212" s="6"/>
      <c r="J212" s="9"/>
      <c r="K212" s="36">
        <v>53</v>
      </c>
      <c r="L212" s="11"/>
      <c r="M212" s="73">
        <f t="shared" si="19"/>
        <v>0</v>
      </c>
      <c r="N212" s="39"/>
      <c r="O212" s="22" t="str">
        <f t="shared" si="21"/>
        <v>Siseseinte pinnakatted</v>
      </c>
      <c r="P212" s="15"/>
      <c r="Q212" s="30">
        <f t="shared" si="20"/>
        <v>0</v>
      </c>
      <c r="R212" s="40"/>
      <c r="S212" s="35"/>
    </row>
    <row r="213" spans="1:19" s="31" customFormat="1" ht="15">
      <c r="A213" s="6"/>
      <c r="B213" s="86">
        <v>531</v>
      </c>
      <c r="C213" s="87" t="s">
        <v>327</v>
      </c>
      <c r="D213" s="76"/>
      <c r="E213" s="76"/>
      <c r="F213" s="76"/>
      <c r="G213" s="88">
        <f>SUM(E213*F213)</f>
        <v>0</v>
      </c>
      <c r="H213" s="51"/>
      <c r="I213" s="6"/>
      <c r="J213" s="9"/>
      <c r="K213" s="36">
        <v>531</v>
      </c>
      <c r="L213" s="11"/>
      <c r="M213" s="73">
        <f t="shared" si="19"/>
        <v>0</v>
      </c>
      <c r="N213" s="39"/>
      <c r="O213" s="22" t="str">
        <f t="shared" si="21"/>
        <v>Värvkatted</v>
      </c>
      <c r="P213" s="15"/>
      <c r="Q213" s="30">
        <f t="shared" si="20"/>
        <v>0</v>
      </c>
      <c r="R213" s="40"/>
      <c r="S213" s="35"/>
    </row>
    <row r="214" spans="1:19" s="31" customFormat="1" ht="15">
      <c r="A214" s="6"/>
      <c r="B214" s="86">
        <v>532</v>
      </c>
      <c r="C214" s="87" t="s">
        <v>341</v>
      </c>
      <c r="D214" s="76"/>
      <c r="E214" s="76"/>
      <c r="F214" s="76"/>
      <c r="G214" s="88">
        <f t="shared" ref="G214:G220" si="25">SUM(E214*F214)</f>
        <v>0</v>
      </c>
      <c r="H214" s="51"/>
      <c r="I214" s="6"/>
      <c r="J214" s="9"/>
      <c r="K214" s="36">
        <v>532</v>
      </c>
      <c r="L214" s="11"/>
      <c r="M214" s="73">
        <f t="shared" si="19"/>
        <v>0</v>
      </c>
      <c r="N214" s="39"/>
      <c r="O214" s="22" t="str">
        <f t="shared" si="21"/>
        <v>Betoonist elemendid</v>
      </c>
      <c r="P214" s="15"/>
      <c r="Q214" s="30">
        <f t="shared" si="20"/>
        <v>0</v>
      </c>
      <c r="R214" s="40"/>
      <c r="S214" s="35"/>
    </row>
    <row r="215" spans="1:19" s="31" customFormat="1" ht="15">
      <c r="A215" s="6"/>
      <c r="B215" s="86">
        <v>533</v>
      </c>
      <c r="C215" s="87" t="s">
        <v>342</v>
      </c>
      <c r="D215" s="76"/>
      <c r="E215" s="76"/>
      <c r="F215" s="76"/>
      <c r="G215" s="88">
        <f t="shared" si="25"/>
        <v>0</v>
      </c>
      <c r="H215" s="51"/>
      <c r="I215" s="6"/>
      <c r="J215" s="9"/>
      <c r="K215" s="36">
        <v>533</v>
      </c>
      <c r="L215" s="11"/>
      <c r="M215" s="73">
        <f t="shared" si="19"/>
        <v>0</v>
      </c>
      <c r="N215" s="39"/>
      <c r="O215" s="22" t="str">
        <f t="shared" si="21"/>
        <v>Metall ja plekk-katted</v>
      </c>
      <c r="P215" s="15"/>
      <c r="Q215" s="30">
        <f t="shared" si="20"/>
        <v>0</v>
      </c>
      <c r="R215" s="40"/>
      <c r="S215" s="35"/>
    </row>
    <row r="216" spans="1:19" s="31" customFormat="1" ht="15">
      <c r="A216" s="6"/>
      <c r="B216" s="86">
        <v>534</v>
      </c>
      <c r="C216" s="87" t="s">
        <v>343</v>
      </c>
      <c r="D216" s="76"/>
      <c r="E216" s="76"/>
      <c r="F216" s="76"/>
      <c r="G216" s="88">
        <f t="shared" si="25"/>
        <v>0</v>
      </c>
      <c r="H216" s="51"/>
      <c r="I216" s="6"/>
      <c r="J216" s="9"/>
      <c r="K216" s="36">
        <v>534</v>
      </c>
      <c r="L216" s="11"/>
      <c r="M216" s="73">
        <f t="shared" si="19"/>
        <v>0</v>
      </c>
      <c r="N216" s="39"/>
      <c r="O216" s="22" t="str">
        <f t="shared" si="21"/>
        <v>Krohv- ja tasandus</v>
      </c>
      <c r="P216" s="15"/>
      <c r="Q216" s="30">
        <f t="shared" si="20"/>
        <v>0</v>
      </c>
      <c r="R216" s="40"/>
      <c r="S216" s="35"/>
    </row>
    <row r="217" spans="1:19" s="31" customFormat="1" ht="15">
      <c r="A217" s="6"/>
      <c r="B217" s="86">
        <v>535</v>
      </c>
      <c r="C217" s="87" t="s">
        <v>344</v>
      </c>
      <c r="D217" s="76"/>
      <c r="E217" s="76"/>
      <c r="F217" s="76"/>
      <c r="G217" s="88">
        <f t="shared" si="25"/>
        <v>0</v>
      </c>
      <c r="H217" s="51"/>
      <c r="I217" s="6"/>
      <c r="J217" s="9"/>
      <c r="K217" s="36">
        <v>535</v>
      </c>
      <c r="L217" s="11"/>
      <c r="M217" s="73">
        <f t="shared" si="19"/>
        <v>0</v>
      </c>
      <c r="N217" s="39"/>
      <c r="O217" s="22" t="str">
        <f t="shared" si="21"/>
        <v>Plaatkatted</v>
      </c>
      <c r="P217" s="15"/>
      <c r="Q217" s="30">
        <f t="shared" si="20"/>
        <v>0</v>
      </c>
      <c r="R217" s="40"/>
      <c r="S217" s="35"/>
    </row>
    <row r="218" spans="1:19" s="31" customFormat="1" ht="15">
      <c r="A218" s="6"/>
      <c r="B218" s="86">
        <v>536</v>
      </c>
      <c r="C218" s="87" t="s">
        <v>345</v>
      </c>
      <c r="D218" s="76"/>
      <c r="E218" s="76"/>
      <c r="F218" s="76"/>
      <c r="G218" s="88">
        <f t="shared" si="25"/>
        <v>0</v>
      </c>
      <c r="H218" s="51"/>
      <c r="I218" s="6"/>
      <c r="J218" s="9"/>
      <c r="K218" s="36">
        <v>536</v>
      </c>
      <c r="L218" s="11"/>
      <c r="M218" s="73">
        <f t="shared" si="19"/>
        <v>0</v>
      </c>
      <c r="N218" s="39"/>
      <c r="O218" s="22" t="str">
        <f t="shared" si="21"/>
        <v>Puitvooderdus</v>
      </c>
      <c r="P218" s="15"/>
      <c r="Q218" s="30">
        <f t="shared" si="20"/>
        <v>0</v>
      </c>
      <c r="R218" s="40"/>
      <c r="S218" s="35"/>
    </row>
    <row r="219" spans="1:19" s="31" customFormat="1" ht="15">
      <c r="A219" s="6"/>
      <c r="B219" s="86">
        <v>537</v>
      </c>
      <c r="C219" s="87" t="s">
        <v>282</v>
      </c>
      <c r="D219" s="76"/>
      <c r="E219" s="76"/>
      <c r="F219" s="76"/>
      <c r="G219" s="88">
        <f t="shared" si="25"/>
        <v>0</v>
      </c>
      <c r="H219" s="51"/>
      <c r="I219" s="6"/>
      <c r="J219" s="9"/>
      <c r="K219" s="36">
        <v>537</v>
      </c>
      <c r="L219" s="11"/>
      <c r="M219" s="73">
        <f t="shared" si="19"/>
        <v>0</v>
      </c>
      <c r="N219" s="39"/>
      <c r="O219" s="22" t="str">
        <f t="shared" si="21"/>
        <v>Sooja-, heli- ja hüdroisolatsioon</v>
      </c>
      <c r="P219" s="15"/>
      <c r="Q219" s="30">
        <f t="shared" si="20"/>
        <v>0</v>
      </c>
      <c r="R219" s="40"/>
      <c r="S219" s="35"/>
    </row>
    <row r="220" spans="1:19" s="31" customFormat="1" ht="15">
      <c r="A220" s="6"/>
      <c r="B220" s="86">
        <v>538</v>
      </c>
      <c r="C220" s="87" t="s">
        <v>346</v>
      </c>
      <c r="D220" s="76"/>
      <c r="E220" s="76"/>
      <c r="F220" s="76"/>
      <c r="G220" s="88">
        <f t="shared" si="25"/>
        <v>0</v>
      </c>
      <c r="H220" s="51"/>
      <c r="I220" s="6"/>
      <c r="J220" s="9"/>
      <c r="K220" s="36">
        <v>538</v>
      </c>
      <c r="L220" s="11"/>
      <c r="M220" s="73">
        <f t="shared" si="19"/>
        <v>0</v>
      </c>
      <c r="N220" s="39"/>
      <c r="O220" s="22" t="str">
        <f t="shared" si="21"/>
        <v>Looduskivivooder</v>
      </c>
      <c r="P220" s="15"/>
      <c r="Q220" s="30">
        <f t="shared" si="20"/>
        <v>0</v>
      </c>
      <c r="R220" s="40"/>
      <c r="S220" s="35"/>
    </row>
    <row r="221" spans="1:19" s="31" customFormat="1" ht="15">
      <c r="A221" s="6"/>
      <c r="B221" s="79">
        <v>54</v>
      </c>
      <c r="C221" s="85" t="s">
        <v>347</v>
      </c>
      <c r="D221" s="79"/>
      <c r="E221" s="79"/>
      <c r="F221" s="79"/>
      <c r="G221" s="72">
        <f>SUM(G222:G227)</f>
        <v>0</v>
      </c>
      <c r="H221" s="51"/>
      <c r="I221" s="6"/>
      <c r="J221" s="9"/>
      <c r="K221" s="36">
        <v>54</v>
      </c>
      <c r="L221" s="11"/>
      <c r="M221" s="73">
        <f t="shared" si="19"/>
        <v>0</v>
      </c>
      <c r="N221" s="39"/>
      <c r="O221" s="22" t="str">
        <f t="shared" si="21"/>
        <v>Lageda pinnakatted</v>
      </c>
      <c r="P221" s="15"/>
      <c r="Q221" s="30">
        <f t="shared" si="20"/>
        <v>0</v>
      </c>
      <c r="R221" s="40"/>
      <c r="S221" s="35"/>
    </row>
    <row r="222" spans="1:19" s="31" customFormat="1" ht="15">
      <c r="A222" s="6"/>
      <c r="B222" s="86">
        <v>541</v>
      </c>
      <c r="C222" s="87" t="s">
        <v>327</v>
      </c>
      <c r="D222" s="76"/>
      <c r="E222" s="76"/>
      <c r="F222" s="76"/>
      <c r="G222" s="88">
        <f t="shared" ref="G222:G227" si="26">SUM(E222*F222)</f>
        <v>0</v>
      </c>
      <c r="H222" s="51"/>
      <c r="I222" s="6"/>
      <c r="J222" s="9"/>
      <c r="K222" s="36">
        <v>541</v>
      </c>
      <c r="L222" s="11"/>
      <c r="M222" s="73">
        <f t="shared" si="19"/>
        <v>0</v>
      </c>
      <c r="N222" s="39"/>
      <c r="O222" s="22" t="str">
        <f t="shared" si="21"/>
        <v>Värvkatted</v>
      </c>
      <c r="P222" s="15"/>
      <c r="Q222" s="30">
        <f t="shared" si="20"/>
        <v>0</v>
      </c>
      <c r="R222" s="40"/>
      <c r="S222" s="35"/>
    </row>
    <row r="223" spans="1:19" s="31" customFormat="1" ht="15">
      <c r="A223" s="6"/>
      <c r="B223" s="86">
        <v>542</v>
      </c>
      <c r="C223" s="87" t="s">
        <v>348</v>
      </c>
      <c r="D223" s="76"/>
      <c r="E223" s="76"/>
      <c r="F223" s="76"/>
      <c r="G223" s="88">
        <f t="shared" si="26"/>
        <v>0</v>
      </c>
      <c r="H223" s="51"/>
      <c r="I223" s="6"/>
      <c r="J223" s="9"/>
      <c r="K223" s="36">
        <v>542</v>
      </c>
      <c r="L223" s="11"/>
      <c r="M223" s="73">
        <f t="shared" si="19"/>
        <v>0</v>
      </c>
      <c r="N223" s="39"/>
      <c r="O223" s="22" t="str">
        <f t="shared" si="21"/>
        <v>Betoonlagede tasandus</v>
      </c>
      <c r="P223" s="15"/>
      <c r="Q223" s="30">
        <f t="shared" si="20"/>
        <v>0</v>
      </c>
      <c r="R223" s="40"/>
      <c r="S223" s="35"/>
    </row>
    <row r="224" spans="1:19" s="31" customFormat="1" ht="15">
      <c r="A224" s="6"/>
      <c r="B224" s="86">
        <v>543</v>
      </c>
      <c r="C224" s="87" t="s">
        <v>349</v>
      </c>
      <c r="D224" s="76"/>
      <c r="E224" s="76"/>
      <c r="F224" s="76"/>
      <c r="G224" s="88">
        <f t="shared" si="26"/>
        <v>0</v>
      </c>
      <c r="H224" s="51"/>
      <c r="I224" s="6"/>
      <c r="J224" s="9"/>
      <c r="K224" s="36">
        <v>543</v>
      </c>
      <c r="L224" s="11"/>
      <c r="M224" s="73">
        <f t="shared" si="19"/>
        <v>0</v>
      </c>
      <c r="N224" s="39"/>
      <c r="O224" s="22" t="str">
        <f t="shared" si="21"/>
        <v>Lagede metall- ja plekk-katted, ripplaed</v>
      </c>
      <c r="P224" s="15"/>
      <c r="Q224" s="30">
        <f t="shared" si="20"/>
        <v>0</v>
      </c>
      <c r="R224" s="40"/>
      <c r="S224" s="35"/>
    </row>
    <row r="225" spans="1:19" s="31" customFormat="1" ht="15">
      <c r="A225" s="6"/>
      <c r="B225" s="86">
        <v>544</v>
      </c>
      <c r="C225" s="87" t="s">
        <v>350</v>
      </c>
      <c r="D225" s="76"/>
      <c r="E225" s="76"/>
      <c r="F225" s="76"/>
      <c r="G225" s="88">
        <f t="shared" si="26"/>
        <v>0</v>
      </c>
      <c r="H225" s="51"/>
      <c r="I225" s="6"/>
      <c r="J225" s="9"/>
      <c r="K225" s="36">
        <v>544</v>
      </c>
      <c r="L225" s="11"/>
      <c r="M225" s="73">
        <f t="shared" si="19"/>
        <v>0</v>
      </c>
      <c r="N225" s="39"/>
      <c r="O225" s="22" t="str">
        <f t="shared" si="21"/>
        <v>Lagede krohv- ja tasandus</v>
      </c>
      <c r="P225" s="15"/>
      <c r="Q225" s="30">
        <f t="shared" si="20"/>
        <v>0</v>
      </c>
      <c r="R225" s="40"/>
      <c r="S225" s="35"/>
    </row>
    <row r="226" spans="1:19" s="31" customFormat="1" ht="15">
      <c r="A226" s="6"/>
      <c r="B226" s="86">
        <v>546</v>
      </c>
      <c r="C226" s="87" t="s">
        <v>351</v>
      </c>
      <c r="D226" s="76"/>
      <c r="E226" s="76"/>
      <c r="F226" s="76"/>
      <c r="G226" s="88">
        <f t="shared" si="26"/>
        <v>0</v>
      </c>
      <c r="H226" s="51"/>
      <c r="I226" s="6"/>
      <c r="J226" s="9"/>
      <c r="K226" s="36">
        <v>546</v>
      </c>
      <c r="L226" s="11"/>
      <c r="M226" s="73">
        <f t="shared" si="19"/>
        <v>0</v>
      </c>
      <c r="N226" s="39"/>
      <c r="O226" s="22" t="str">
        <f t="shared" si="21"/>
        <v>Puidust laed, kipsplaatlaed</v>
      </c>
      <c r="P226" s="15"/>
      <c r="Q226" s="30">
        <f t="shared" si="20"/>
        <v>0</v>
      </c>
      <c r="R226" s="40"/>
      <c r="S226" s="35"/>
    </row>
    <row r="227" spans="1:19" s="31" customFormat="1" ht="15">
      <c r="A227" s="6"/>
      <c r="B227" s="86">
        <v>547</v>
      </c>
      <c r="C227" s="87" t="s">
        <v>352</v>
      </c>
      <c r="D227" s="76"/>
      <c r="E227" s="76"/>
      <c r="F227" s="76"/>
      <c r="G227" s="88">
        <f t="shared" si="26"/>
        <v>0</v>
      </c>
      <c r="H227" s="51"/>
      <c r="I227" s="6"/>
      <c r="J227" s="9"/>
      <c r="K227" s="36">
        <v>547</v>
      </c>
      <c r="L227" s="11"/>
      <c r="M227" s="73">
        <f t="shared" si="19"/>
        <v>0</v>
      </c>
      <c r="N227" s="39"/>
      <c r="O227" s="22" t="str">
        <f t="shared" si="21"/>
        <v>Lagede sooja-, heli- ja hüdroisolatsioon</v>
      </c>
      <c r="P227" s="15"/>
      <c r="Q227" s="30">
        <f t="shared" si="20"/>
        <v>0</v>
      </c>
      <c r="R227" s="40"/>
      <c r="S227" s="35"/>
    </row>
    <row r="228" spans="1:19" s="31" customFormat="1" ht="15">
      <c r="A228" s="6"/>
      <c r="B228" s="79">
        <v>55</v>
      </c>
      <c r="C228" s="85" t="s">
        <v>353</v>
      </c>
      <c r="D228" s="79"/>
      <c r="E228" s="79"/>
      <c r="F228" s="79"/>
      <c r="G228" s="72">
        <f>SUM(G229:G235)</f>
        <v>0</v>
      </c>
      <c r="H228" s="51"/>
      <c r="I228" s="6"/>
      <c r="J228" s="9"/>
      <c r="K228" s="36">
        <v>55</v>
      </c>
      <c r="L228" s="11"/>
      <c r="M228" s="73">
        <f t="shared" si="19"/>
        <v>0</v>
      </c>
      <c r="N228" s="39"/>
      <c r="O228" s="22" t="str">
        <f t="shared" si="21"/>
        <v>Treppide pinnakatted</v>
      </c>
      <c r="P228" s="15"/>
      <c r="Q228" s="30">
        <f t="shared" si="20"/>
        <v>0</v>
      </c>
      <c r="R228" s="40"/>
      <c r="S228" s="35"/>
    </row>
    <row r="229" spans="1:19" s="31" customFormat="1" ht="15">
      <c r="A229" s="6"/>
      <c r="B229" s="86">
        <v>551</v>
      </c>
      <c r="C229" s="87" t="s">
        <v>327</v>
      </c>
      <c r="D229" s="76"/>
      <c r="E229" s="76"/>
      <c r="F229" s="76"/>
      <c r="G229" s="88">
        <f>SUM(E229*F229)</f>
        <v>0</v>
      </c>
      <c r="H229" s="51"/>
      <c r="I229" s="6"/>
      <c r="J229" s="9"/>
      <c r="K229" s="36">
        <v>551</v>
      </c>
      <c r="L229" s="11"/>
      <c r="M229" s="73">
        <f t="shared" si="19"/>
        <v>0</v>
      </c>
      <c r="N229" s="39"/>
      <c r="O229" s="22" t="str">
        <f t="shared" si="21"/>
        <v>Värvkatted</v>
      </c>
      <c r="P229" s="15"/>
      <c r="Q229" s="30">
        <f t="shared" si="20"/>
        <v>0</v>
      </c>
      <c r="R229" s="40"/>
      <c r="S229" s="35"/>
    </row>
    <row r="230" spans="1:19" s="31" customFormat="1" ht="15">
      <c r="A230" s="6"/>
      <c r="B230" s="86">
        <v>552</v>
      </c>
      <c r="C230" s="87" t="s">
        <v>354</v>
      </c>
      <c r="D230" s="76"/>
      <c r="E230" s="76"/>
      <c r="F230" s="76"/>
      <c r="G230" s="88">
        <f t="shared" ref="G230:G235" si="27">SUM(E230*F230)</f>
        <v>0</v>
      </c>
      <c r="H230" s="51"/>
      <c r="I230" s="6"/>
      <c r="J230" s="9"/>
      <c r="K230" s="36">
        <v>552</v>
      </c>
      <c r="L230" s="11"/>
      <c r="M230" s="73">
        <f t="shared" si="19"/>
        <v>0</v>
      </c>
      <c r="N230" s="39"/>
      <c r="O230" s="22" t="str">
        <f t="shared" si="21"/>
        <v>Astmete tasandus</v>
      </c>
      <c r="P230" s="15"/>
      <c r="Q230" s="30">
        <f t="shared" si="20"/>
        <v>0</v>
      </c>
      <c r="R230" s="40"/>
      <c r="S230" s="35"/>
    </row>
    <row r="231" spans="1:19" s="31" customFormat="1" ht="15">
      <c r="A231" s="6"/>
      <c r="B231" s="86">
        <v>553</v>
      </c>
      <c r="C231" s="87" t="s">
        <v>355</v>
      </c>
      <c r="D231" s="76"/>
      <c r="E231" s="76"/>
      <c r="F231" s="76"/>
      <c r="G231" s="88">
        <f t="shared" si="27"/>
        <v>0</v>
      </c>
      <c r="H231" s="51"/>
      <c r="I231" s="6"/>
      <c r="J231" s="9"/>
      <c r="K231" s="36">
        <v>553</v>
      </c>
      <c r="L231" s="11"/>
      <c r="M231" s="73">
        <f t="shared" si="19"/>
        <v>0</v>
      </c>
      <c r="N231" s="39"/>
      <c r="O231" s="22" t="str">
        <f t="shared" si="21"/>
        <v>Astmete epokatted ja pinnakõvendid</v>
      </c>
      <c r="P231" s="15"/>
      <c r="Q231" s="30">
        <f t="shared" si="20"/>
        <v>0</v>
      </c>
      <c r="R231" s="40"/>
      <c r="S231" s="35"/>
    </row>
    <row r="232" spans="1:19" s="31" customFormat="1" ht="15">
      <c r="A232" s="6"/>
      <c r="B232" s="86">
        <v>554</v>
      </c>
      <c r="C232" s="87" t="s">
        <v>356</v>
      </c>
      <c r="D232" s="76"/>
      <c r="E232" s="76"/>
      <c r="F232" s="76"/>
      <c r="G232" s="88">
        <f t="shared" si="27"/>
        <v>0</v>
      </c>
      <c r="H232" s="51"/>
      <c r="I232" s="6"/>
      <c r="J232" s="9"/>
      <c r="K232" s="36">
        <v>554</v>
      </c>
      <c r="L232" s="11"/>
      <c r="M232" s="73">
        <f t="shared" si="19"/>
        <v>0</v>
      </c>
      <c r="N232" s="39"/>
      <c r="O232" s="22" t="str">
        <f t="shared" si="21"/>
        <v>Astmete plaatkatted</v>
      </c>
      <c r="P232" s="15"/>
      <c r="Q232" s="30">
        <f t="shared" si="20"/>
        <v>0</v>
      </c>
      <c r="R232" s="40"/>
      <c r="S232" s="35"/>
    </row>
    <row r="233" spans="1:19" s="31" customFormat="1" ht="15">
      <c r="A233" s="6"/>
      <c r="B233" s="86">
        <v>555</v>
      </c>
      <c r="C233" s="87" t="s">
        <v>357</v>
      </c>
      <c r="D233" s="76"/>
      <c r="E233" s="76"/>
      <c r="F233" s="76"/>
      <c r="G233" s="88">
        <f t="shared" si="27"/>
        <v>0</v>
      </c>
      <c r="H233" s="51"/>
      <c r="I233" s="6"/>
      <c r="J233" s="9"/>
      <c r="K233" s="36">
        <v>555</v>
      </c>
      <c r="L233" s="11"/>
      <c r="M233" s="73">
        <f t="shared" si="19"/>
        <v>0</v>
      </c>
      <c r="N233" s="39"/>
      <c r="O233" s="22" t="str">
        <f t="shared" si="21"/>
        <v>Trepiliistud</v>
      </c>
      <c r="P233" s="15"/>
      <c r="Q233" s="30">
        <f t="shared" si="20"/>
        <v>0</v>
      </c>
      <c r="R233" s="40"/>
      <c r="S233" s="35"/>
    </row>
    <row r="234" spans="1:19" s="31" customFormat="1" ht="15">
      <c r="A234" s="6"/>
      <c r="B234" s="86">
        <v>556</v>
      </c>
      <c r="C234" s="87" t="s">
        <v>358</v>
      </c>
      <c r="D234" s="76"/>
      <c r="E234" s="76"/>
      <c r="F234" s="76"/>
      <c r="G234" s="88">
        <f t="shared" si="27"/>
        <v>0</v>
      </c>
      <c r="H234" s="51"/>
      <c r="I234" s="6"/>
      <c r="J234" s="9"/>
      <c r="K234" s="36">
        <v>556</v>
      </c>
      <c r="L234" s="11"/>
      <c r="M234" s="73">
        <f t="shared" si="19"/>
        <v>0</v>
      </c>
      <c r="N234" s="39"/>
      <c r="O234" s="22" t="str">
        <f t="shared" si="21"/>
        <v>Astmete puitkatted</v>
      </c>
      <c r="P234" s="15"/>
      <c r="Q234" s="30">
        <f t="shared" si="20"/>
        <v>0</v>
      </c>
      <c r="R234" s="40"/>
      <c r="S234" s="35"/>
    </row>
    <row r="235" spans="1:19" s="31" customFormat="1" ht="15">
      <c r="A235" s="6"/>
      <c r="B235" s="86">
        <v>558</v>
      </c>
      <c r="C235" s="87" t="s">
        <v>359</v>
      </c>
      <c r="D235" s="76"/>
      <c r="E235" s="76"/>
      <c r="F235" s="76"/>
      <c r="G235" s="88">
        <f t="shared" si="27"/>
        <v>0</v>
      </c>
      <c r="H235" s="51"/>
      <c r="I235" s="6"/>
      <c r="J235" s="9"/>
      <c r="K235" s="36">
        <v>558</v>
      </c>
      <c r="L235" s="11"/>
      <c r="M235" s="73">
        <f t="shared" si="19"/>
        <v>0</v>
      </c>
      <c r="N235" s="39"/>
      <c r="O235" s="22" t="str">
        <f t="shared" si="21"/>
        <v>Astmete rullkatted</v>
      </c>
      <c r="P235" s="15"/>
      <c r="Q235" s="30">
        <f t="shared" ref="Q235:Q298" si="28">G235</f>
        <v>0</v>
      </c>
      <c r="R235" s="40"/>
      <c r="S235" s="35"/>
    </row>
    <row r="236" spans="1:19" s="31" customFormat="1" ht="15">
      <c r="A236" s="6"/>
      <c r="B236" s="79">
        <v>56</v>
      </c>
      <c r="C236" s="85" t="s">
        <v>360</v>
      </c>
      <c r="D236" s="79"/>
      <c r="E236" s="79"/>
      <c r="F236" s="79"/>
      <c r="G236" s="72">
        <f>SUM(G237:G244)</f>
        <v>0</v>
      </c>
      <c r="H236" s="51"/>
      <c r="I236" s="6"/>
      <c r="J236" s="9"/>
      <c r="K236" s="36">
        <v>56</v>
      </c>
      <c r="L236" s="11"/>
      <c r="M236" s="73">
        <f t="shared" ref="M236:M299" si="29">G236</f>
        <v>0</v>
      </c>
      <c r="N236" s="39"/>
      <c r="O236" s="22" t="str">
        <f t="shared" ref="O236:O299" si="30">C236</f>
        <v>Põrandad ja põrandakatted</v>
      </c>
      <c r="P236" s="15"/>
      <c r="Q236" s="30">
        <f t="shared" si="28"/>
        <v>0</v>
      </c>
      <c r="R236" s="40"/>
      <c r="S236" s="35"/>
    </row>
    <row r="237" spans="1:19" s="31" customFormat="1" ht="15">
      <c r="A237" s="6"/>
      <c r="B237" s="86">
        <v>561</v>
      </c>
      <c r="C237" s="87" t="s">
        <v>327</v>
      </c>
      <c r="D237" s="76"/>
      <c r="E237" s="76"/>
      <c r="F237" s="76"/>
      <c r="G237" s="88">
        <f>SUM(E237*F237)</f>
        <v>0</v>
      </c>
      <c r="H237" s="51"/>
      <c r="I237" s="6"/>
      <c r="J237" s="9"/>
      <c r="K237" s="36">
        <v>561</v>
      </c>
      <c r="L237" s="11"/>
      <c r="M237" s="73">
        <f t="shared" si="29"/>
        <v>0</v>
      </c>
      <c r="N237" s="39"/>
      <c r="O237" s="22" t="str">
        <f t="shared" si="30"/>
        <v>Värvkatted</v>
      </c>
      <c r="P237" s="15"/>
      <c r="Q237" s="30">
        <f t="shared" si="28"/>
        <v>0</v>
      </c>
      <c r="R237" s="40"/>
      <c r="S237" s="35"/>
    </row>
    <row r="238" spans="1:19" s="31" customFormat="1" ht="15">
      <c r="A238" s="6"/>
      <c r="B238" s="86">
        <v>562</v>
      </c>
      <c r="C238" s="87" t="s">
        <v>361</v>
      </c>
      <c r="D238" s="76"/>
      <c r="E238" s="76"/>
      <c r="F238" s="76"/>
      <c r="G238" s="88">
        <f t="shared" ref="G238:G245" si="31">SUM(E238*F238)</f>
        <v>0</v>
      </c>
      <c r="H238" s="51"/>
      <c r="I238" s="6"/>
      <c r="J238" s="9"/>
      <c r="K238" s="36">
        <v>562</v>
      </c>
      <c r="L238" s="11"/>
      <c r="M238" s="73">
        <f t="shared" si="29"/>
        <v>0</v>
      </c>
      <c r="N238" s="39"/>
      <c r="O238" s="22" t="str">
        <f t="shared" si="30"/>
        <v>Põrandatasandus</v>
      </c>
      <c r="P238" s="15"/>
      <c r="Q238" s="30">
        <f t="shared" si="28"/>
        <v>0</v>
      </c>
      <c r="R238" s="40"/>
      <c r="S238" s="35"/>
    </row>
    <row r="239" spans="1:19" s="31" customFormat="1" ht="15">
      <c r="A239" s="6"/>
      <c r="B239" s="86">
        <v>563</v>
      </c>
      <c r="C239" s="87" t="s">
        <v>362</v>
      </c>
      <c r="D239" s="76"/>
      <c r="E239" s="76"/>
      <c r="F239" s="76"/>
      <c r="G239" s="88">
        <f t="shared" si="31"/>
        <v>0</v>
      </c>
      <c r="H239" s="51"/>
      <c r="I239" s="6"/>
      <c r="J239" s="9"/>
      <c r="K239" s="36">
        <v>563</v>
      </c>
      <c r="L239" s="11"/>
      <c r="M239" s="73">
        <f t="shared" si="29"/>
        <v>0</v>
      </c>
      <c r="N239" s="39"/>
      <c r="O239" s="22" t="str">
        <f t="shared" si="30"/>
        <v>Epokatted ja pinnakõvendid</v>
      </c>
      <c r="P239" s="15"/>
      <c r="Q239" s="30">
        <f t="shared" si="28"/>
        <v>0</v>
      </c>
      <c r="R239" s="40"/>
      <c r="S239" s="35"/>
    </row>
    <row r="240" spans="1:19" s="31" customFormat="1" ht="15">
      <c r="A240" s="6"/>
      <c r="B240" s="86">
        <v>564</v>
      </c>
      <c r="C240" s="87" t="s">
        <v>363</v>
      </c>
      <c r="D240" s="76"/>
      <c r="E240" s="76"/>
      <c r="F240" s="76"/>
      <c r="G240" s="88">
        <f t="shared" si="31"/>
        <v>0</v>
      </c>
      <c r="H240" s="51"/>
      <c r="I240" s="6"/>
      <c r="J240" s="9"/>
      <c r="K240" s="36">
        <v>564</v>
      </c>
      <c r="L240" s="11"/>
      <c r="M240" s="73">
        <f t="shared" si="29"/>
        <v>0</v>
      </c>
      <c r="N240" s="39"/>
      <c r="O240" s="22" t="str">
        <f t="shared" si="30"/>
        <v>Põranda katteplaadid, restid, vuugid jm</v>
      </c>
      <c r="P240" s="15"/>
      <c r="Q240" s="30">
        <f t="shared" si="28"/>
        <v>0</v>
      </c>
      <c r="R240" s="40"/>
      <c r="S240" s="35"/>
    </row>
    <row r="241" spans="1:19" s="31" customFormat="1" ht="15">
      <c r="A241" s="6"/>
      <c r="B241" s="86">
        <v>565</v>
      </c>
      <c r="C241" s="87" t="s">
        <v>364</v>
      </c>
      <c r="D241" s="76"/>
      <c r="E241" s="76"/>
      <c r="F241" s="76"/>
      <c r="G241" s="88">
        <f t="shared" si="31"/>
        <v>0</v>
      </c>
      <c r="H241" s="51"/>
      <c r="I241" s="6"/>
      <c r="J241" s="9"/>
      <c r="K241" s="36">
        <v>565</v>
      </c>
      <c r="L241" s="11"/>
      <c r="M241" s="73">
        <f t="shared" si="29"/>
        <v>0</v>
      </c>
      <c r="N241" s="39"/>
      <c r="O241" s="22" t="str">
        <f t="shared" si="30"/>
        <v>Plaatpõrandad</v>
      </c>
      <c r="P241" s="15"/>
      <c r="Q241" s="30">
        <f t="shared" si="28"/>
        <v>0</v>
      </c>
      <c r="R241" s="40"/>
      <c r="S241" s="35"/>
    </row>
    <row r="242" spans="1:19" s="31" customFormat="1" ht="15">
      <c r="A242" s="6"/>
      <c r="B242" s="86">
        <v>566</v>
      </c>
      <c r="C242" s="87" t="s">
        <v>365</v>
      </c>
      <c r="D242" s="76"/>
      <c r="E242" s="76"/>
      <c r="F242" s="76"/>
      <c r="G242" s="88">
        <f t="shared" si="31"/>
        <v>0</v>
      </c>
      <c r="H242" s="51"/>
      <c r="I242" s="6"/>
      <c r="J242" s="9"/>
      <c r="K242" s="36">
        <v>566</v>
      </c>
      <c r="L242" s="11"/>
      <c r="M242" s="73">
        <f t="shared" si="29"/>
        <v>0</v>
      </c>
      <c r="N242" s="39"/>
      <c r="O242" s="22" t="str">
        <f t="shared" si="30"/>
        <v>Puitpõrandad</v>
      </c>
      <c r="P242" s="15"/>
      <c r="Q242" s="30">
        <f t="shared" si="28"/>
        <v>0</v>
      </c>
      <c r="R242" s="40"/>
      <c r="S242" s="35"/>
    </row>
    <row r="243" spans="1:19" s="31" customFormat="1" ht="15">
      <c r="A243" s="6"/>
      <c r="B243" s="86">
        <v>567</v>
      </c>
      <c r="C243" s="87" t="s">
        <v>282</v>
      </c>
      <c r="D243" s="76"/>
      <c r="E243" s="76"/>
      <c r="F243" s="76"/>
      <c r="G243" s="88">
        <f t="shared" si="31"/>
        <v>0</v>
      </c>
      <c r="H243" s="51"/>
      <c r="I243" s="6"/>
      <c r="J243" s="9"/>
      <c r="K243" s="36">
        <v>567</v>
      </c>
      <c r="L243" s="11"/>
      <c r="M243" s="73">
        <f t="shared" si="29"/>
        <v>0</v>
      </c>
      <c r="N243" s="39"/>
      <c r="O243" s="22" t="str">
        <f t="shared" si="30"/>
        <v>Sooja-, heli- ja hüdroisolatsioon</v>
      </c>
      <c r="P243" s="15"/>
      <c r="Q243" s="30">
        <f t="shared" si="28"/>
        <v>0</v>
      </c>
      <c r="R243" s="40"/>
      <c r="S243" s="35"/>
    </row>
    <row r="244" spans="1:19" s="31" customFormat="1" ht="15">
      <c r="A244" s="6"/>
      <c r="B244" s="86">
        <v>568</v>
      </c>
      <c r="C244" s="87" t="s">
        <v>366</v>
      </c>
      <c r="D244" s="76"/>
      <c r="E244" s="76"/>
      <c r="F244" s="76"/>
      <c r="G244" s="88">
        <f t="shared" si="31"/>
        <v>0</v>
      </c>
      <c r="H244" s="51"/>
      <c r="I244" s="6"/>
      <c r="J244" s="9"/>
      <c r="K244" s="36">
        <v>568</v>
      </c>
      <c r="L244" s="11"/>
      <c r="M244" s="73">
        <f t="shared" si="29"/>
        <v>0</v>
      </c>
      <c r="N244" s="39"/>
      <c r="O244" s="22" t="str">
        <f t="shared" si="30"/>
        <v>Rullmaterjalist põrandakatted, vaibad</v>
      </c>
      <c r="P244" s="15"/>
      <c r="Q244" s="30">
        <f t="shared" si="28"/>
        <v>0</v>
      </c>
      <c r="R244" s="40"/>
      <c r="S244" s="35"/>
    </row>
    <row r="245" spans="1:19" s="31" customFormat="1" ht="15">
      <c r="A245" s="6"/>
      <c r="B245" s="79">
        <v>57</v>
      </c>
      <c r="C245" s="85" t="s">
        <v>367</v>
      </c>
      <c r="D245" s="76"/>
      <c r="E245" s="76"/>
      <c r="F245" s="76"/>
      <c r="G245" s="88">
        <f t="shared" si="31"/>
        <v>0</v>
      </c>
      <c r="H245" s="51"/>
      <c r="I245" s="6"/>
      <c r="J245" s="9"/>
      <c r="K245" s="36">
        <v>57</v>
      </c>
      <c r="L245" s="11"/>
      <c r="M245" s="73">
        <f t="shared" si="29"/>
        <v>0</v>
      </c>
      <c r="N245" s="39"/>
      <c r="O245" s="22" t="str">
        <f t="shared" si="30"/>
        <v>Eriruumide pinnakatted</v>
      </c>
      <c r="P245" s="15"/>
      <c r="Q245" s="30">
        <f t="shared" si="28"/>
        <v>0</v>
      </c>
      <c r="R245" s="40"/>
      <c r="S245" s="35"/>
    </row>
    <row r="246" spans="1:19" s="31" customFormat="1" ht="15">
      <c r="A246" s="6"/>
      <c r="B246" s="79">
        <v>6</v>
      </c>
      <c r="C246" s="85" t="s">
        <v>368</v>
      </c>
      <c r="D246" s="79"/>
      <c r="E246" s="79"/>
      <c r="F246" s="79"/>
      <c r="G246" s="72">
        <f>SUM(G247,G248,G249,G250,G251,G258,G262)</f>
        <v>0</v>
      </c>
      <c r="H246" s="51"/>
      <c r="I246" s="6"/>
      <c r="J246" s="9"/>
      <c r="K246" s="36">
        <v>6</v>
      </c>
      <c r="L246" s="11"/>
      <c r="M246" s="73">
        <f t="shared" si="29"/>
        <v>0</v>
      </c>
      <c r="N246" s="39"/>
      <c r="O246" s="22" t="str">
        <f t="shared" si="30"/>
        <v>SISUSTUS, INVENTAR, SEADMED</v>
      </c>
      <c r="P246" s="15"/>
      <c r="Q246" s="30">
        <f t="shared" si="28"/>
        <v>0</v>
      </c>
      <c r="R246" s="40"/>
      <c r="S246" s="35"/>
    </row>
    <row r="247" spans="1:19" s="31" customFormat="1" ht="15">
      <c r="A247" s="6"/>
      <c r="B247" s="79">
        <v>61</v>
      </c>
      <c r="C247" s="85" t="s">
        <v>369</v>
      </c>
      <c r="D247" s="76"/>
      <c r="E247" s="76"/>
      <c r="F247" s="76"/>
      <c r="G247" s="72">
        <f>SUM(E247*F247)</f>
        <v>0</v>
      </c>
      <c r="H247" s="51"/>
      <c r="I247" s="6"/>
      <c r="J247" s="9"/>
      <c r="K247" s="36">
        <v>61</v>
      </c>
      <c r="L247" s="11"/>
      <c r="M247" s="73">
        <f t="shared" si="29"/>
        <v>0</v>
      </c>
      <c r="N247" s="39"/>
      <c r="O247" s="22" t="str">
        <f t="shared" si="30"/>
        <v xml:space="preserve">Sisustus ja mööbel </v>
      </c>
      <c r="P247" s="15"/>
      <c r="Q247" s="30">
        <f t="shared" si="28"/>
        <v>0</v>
      </c>
      <c r="R247" s="40"/>
      <c r="S247" s="35"/>
    </row>
    <row r="248" spans="1:19" s="31" customFormat="1" ht="15">
      <c r="A248" s="6"/>
      <c r="B248" s="79">
        <v>62</v>
      </c>
      <c r="C248" s="85" t="s">
        <v>370</v>
      </c>
      <c r="D248" s="76"/>
      <c r="E248" s="76"/>
      <c r="F248" s="76"/>
      <c r="G248" s="72">
        <f>SUM(E248*F248)</f>
        <v>0</v>
      </c>
      <c r="H248" s="51"/>
      <c r="I248" s="6"/>
      <c r="J248" s="9"/>
      <c r="K248" s="36">
        <v>62</v>
      </c>
      <c r="L248" s="11"/>
      <c r="M248" s="73">
        <f t="shared" si="29"/>
        <v>0</v>
      </c>
      <c r="N248" s="39"/>
      <c r="O248" s="22" t="str">
        <f t="shared" si="30"/>
        <v>Inventar</v>
      </c>
      <c r="P248" s="15"/>
      <c r="Q248" s="30">
        <f t="shared" si="28"/>
        <v>0</v>
      </c>
      <c r="R248" s="40"/>
      <c r="S248" s="35"/>
    </row>
    <row r="249" spans="1:19" s="31" customFormat="1" ht="15">
      <c r="A249" s="6"/>
      <c r="B249" s="79">
        <v>63</v>
      </c>
      <c r="C249" s="85" t="s">
        <v>371</v>
      </c>
      <c r="D249" s="76"/>
      <c r="E249" s="76"/>
      <c r="F249" s="76"/>
      <c r="G249" s="72">
        <f>SUM(E249*F249)</f>
        <v>0</v>
      </c>
      <c r="H249" s="51"/>
      <c r="I249" s="6"/>
      <c r="J249" s="9"/>
      <c r="K249" s="36">
        <v>63</v>
      </c>
      <c r="L249" s="11"/>
      <c r="M249" s="73">
        <f t="shared" si="29"/>
        <v>0</v>
      </c>
      <c r="N249" s="39"/>
      <c r="O249" s="22" t="str">
        <f t="shared" si="30"/>
        <v>Seadmed ja masinad</v>
      </c>
      <c r="P249" s="15"/>
      <c r="Q249" s="30">
        <f t="shared" si="28"/>
        <v>0</v>
      </c>
      <c r="R249" s="40"/>
      <c r="S249" s="35"/>
    </row>
    <row r="250" spans="1:19" s="31" customFormat="1" ht="15">
      <c r="A250" s="6"/>
      <c r="B250" s="79">
        <v>64</v>
      </c>
      <c r="C250" s="85" t="s">
        <v>372</v>
      </c>
      <c r="D250" s="76"/>
      <c r="E250" s="76"/>
      <c r="F250" s="76"/>
      <c r="G250" s="72">
        <f>SUM(E250*F250)</f>
        <v>0</v>
      </c>
      <c r="H250" s="51"/>
      <c r="I250" s="6"/>
      <c r="J250" s="9"/>
      <c r="K250" s="36">
        <v>64</v>
      </c>
      <c r="L250" s="11"/>
      <c r="M250" s="73">
        <f t="shared" si="29"/>
        <v>0</v>
      </c>
      <c r="N250" s="39"/>
      <c r="O250" s="22" t="str">
        <f t="shared" si="30"/>
        <v>Eriseadmete komplektid</v>
      </c>
      <c r="P250" s="15"/>
      <c r="Q250" s="30">
        <f t="shared" si="28"/>
        <v>0</v>
      </c>
      <c r="R250" s="40"/>
      <c r="S250" s="35"/>
    </row>
    <row r="251" spans="1:19" s="31" customFormat="1" ht="15">
      <c r="A251" s="6"/>
      <c r="B251" s="79">
        <v>65</v>
      </c>
      <c r="C251" s="85" t="s">
        <v>373</v>
      </c>
      <c r="D251" s="79"/>
      <c r="E251" s="79"/>
      <c r="F251" s="79"/>
      <c r="G251" s="72">
        <f>SUM(G252:G257)</f>
        <v>0</v>
      </c>
      <c r="H251" s="51"/>
      <c r="I251" s="6"/>
      <c r="J251" s="9"/>
      <c r="K251" s="36">
        <v>65</v>
      </c>
      <c r="L251" s="11"/>
      <c r="M251" s="73">
        <f t="shared" si="29"/>
        <v>0</v>
      </c>
      <c r="N251" s="39"/>
      <c r="O251" s="22" t="str">
        <f t="shared" si="30"/>
        <v>Jaotus- ja erivaheseinad</v>
      </c>
      <c r="P251" s="15"/>
      <c r="Q251" s="30">
        <f t="shared" si="28"/>
        <v>0</v>
      </c>
      <c r="R251" s="40"/>
      <c r="S251" s="35"/>
    </row>
    <row r="252" spans="1:19" s="31" customFormat="1" ht="15">
      <c r="A252" s="6"/>
      <c r="B252" s="86">
        <v>651</v>
      </c>
      <c r="C252" s="87" t="s">
        <v>374</v>
      </c>
      <c r="D252" s="76"/>
      <c r="E252" s="76"/>
      <c r="F252" s="76"/>
      <c r="G252" s="88">
        <f t="shared" ref="G252:G257" si="32">SUM(E252*F252)</f>
        <v>0</v>
      </c>
      <c r="H252" s="51"/>
      <c r="I252" s="6"/>
      <c r="J252" s="9"/>
      <c r="K252" s="36">
        <v>651</v>
      </c>
      <c r="L252" s="11"/>
      <c r="M252" s="73">
        <f t="shared" si="29"/>
        <v>0</v>
      </c>
      <c r="N252" s="39"/>
      <c r="O252" s="22" t="str">
        <f t="shared" si="30"/>
        <v>WC vaheseinad</v>
      </c>
      <c r="P252" s="15"/>
      <c r="Q252" s="30">
        <f t="shared" si="28"/>
        <v>0</v>
      </c>
      <c r="R252" s="40"/>
      <c r="S252" s="35"/>
    </row>
    <row r="253" spans="1:19" s="31" customFormat="1" ht="15">
      <c r="A253" s="6"/>
      <c r="B253" s="86">
        <v>652</v>
      </c>
      <c r="C253" s="87" t="s">
        <v>328</v>
      </c>
      <c r="D253" s="76"/>
      <c r="E253" s="76"/>
      <c r="F253" s="76"/>
      <c r="G253" s="88">
        <f t="shared" si="32"/>
        <v>0</v>
      </c>
      <c r="H253" s="51"/>
      <c r="I253" s="6"/>
      <c r="J253" s="9"/>
      <c r="K253" s="36">
        <v>652</v>
      </c>
      <c r="L253" s="11"/>
      <c r="M253" s="73">
        <f t="shared" si="29"/>
        <v>0</v>
      </c>
      <c r="N253" s="39"/>
      <c r="O253" s="22" t="str">
        <f t="shared" si="30"/>
        <v>Klaasvaheseinad</v>
      </c>
      <c r="P253" s="15"/>
      <c r="Q253" s="30">
        <f t="shared" si="28"/>
        <v>0</v>
      </c>
      <c r="R253" s="40"/>
      <c r="S253" s="35"/>
    </row>
    <row r="254" spans="1:19" s="31" customFormat="1" ht="15">
      <c r="A254" s="6"/>
      <c r="B254" s="86">
        <v>653</v>
      </c>
      <c r="C254" s="87" t="s">
        <v>375</v>
      </c>
      <c r="D254" s="76"/>
      <c r="E254" s="76"/>
      <c r="F254" s="76"/>
      <c r="G254" s="88">
        <f t="shared" si="32"/>
        <v>0</v>
      </c>
      <c r="H254" s="51"/>
      <c r="I254" s="6"/>
      <c r="J254" s="9"/>
      <c r="K254" s="36">
        <v>653</v>
      </c>
      <c r="L254" s="11"/>
      <c r="M254" s="73">
        <f t="shared" si="29"/>
        <v>0</v>
      </c>
      <c r="N254" s="39"/>
      <c r="O254" s="22" t="str">
        <f t="shared" si="30"/>
        <v>Metallist erivaheseinad</v>
      </c>
      <c r="P254" s="15"/>
      <c r="Q254" s="30">
        <f t="shared" si="28"/>
        <v>0</v>
      </c>
      <c r="R254" s="40"/>
      <c r="S254" s="35"/>
    </row>
    <row r="255" spans="1:19" s="31" customFormat="1" ht="15">
      <c r="A255" s="6"/>
      <c r="B255" s="86">
        <v>655</v>
      </c>
      <c r="C255" s="87" t="s">
        <v>376</v>
      </c>
      <c r="D255" s="76"/>
      <c r="E255" s="76"/>
      <c r="F255" s="76"/>
      <c r="G255" s="88">
        <f t="shared" si="32"/>
        <v>0</v>
      </c>
      <c r="H255" s="51"/>
      <c r="I255" s="6"/>
      <c r="J255" s="9"/>
      <c r="K255" s="36">
        <v>655</v>
      </c>
      <c r="L255" s="11"/>
      <c r="M255" s="73">
        <f t="shared" si="29"/>
        <v>0</v>
      </c>
      <c r="N255" s="39"/>
      <c r="O255" s="22" t="str">
        <f t="shared" si="30"/>
        <v>Moodulvaheseinad</v>
      </c>
      <c r="P255" s="15"/>
      <c r="Q255" s="30">
        <f t="shared" si="28"/>
        <v>0</v>
      </c>
      <c r="R255" s="40"/>
      <c r="S255" s="35"/>
    </row>
    <row r="256" spans="1:19" s="31" customFormat="1" ht="15">
      <c r="A256" s="6"/>
      <c r="B256" s="86">
        <v>656</v>
      </c>
      <c r="C256" s="87" t="s">
        <v>377</v>
      </c>
      <c r="D256" s="76"/>
      <c r="E256" s="76"/>
      <c r="F256" s="76"/>
      <c r="G256" s="88">
        <f t="shared" si="32"/>
        <v>0</v>
      </c>
      <c r="H256" s="51"/>
      <c r="I256" s="6"/>
      <c r="J256" s="9"/>
      <c r="K256" s="36">
        <v>656</v>
      </c>
      <c r="L256" s="11"/>
      <c r="M256" s="73">
        <f t="shared" si="29"/>
        <v>0</v>
      </c>
      <c r="N256" s="39"/>
      <c r="O256" s="22" t="str">
        <f t="shared" si="30"/>
        <v>Puidust erivaheseinad</v>
      </c>
      <c r="P256" s="15"/>
      <c r="Q256" s="30">
        <f t="shared" si="28"/>
        <v>0</v>
      </c>
      <c r="R256" s="40"/>
      <c r="S256" s="35"/>
    </row>
    <row r="257" spans="1:19" s="31" customFormat="1" ht="15">
      <c r="A257" s="6"/>
      <c r="B257" s="86">
        <v>657</v>
      </c>
      <c r="C257" s="87" t="s">
        <v>378</v>
      </c>
      <c r="D257" s="76"/>
      <c r="E257" s="76"/>
      <c r="F257" s="76"/>
      <c r="G257" s="88">
        <f t="shared" si="32"/>
        <v>0</v>
      </c>
      <c r="H257" s="51"/>
      <c r="I257" s="6"/>
      <c r="J257" s="9"/>
      <c r="K257" s="36">
        <v>657</v>
      </c>
      <c r="L257" s="11"/>
      <c r="M257" s="73">
        <f t="shared" si="29"/>
        <v>0</v>
      </c>
      <c r="N257" s="39"/>
      <c r="O257" s="22" t="str">
        <f t="shared" si="30"/>
        <v>PVC erivaheseinad</v>
      </c>
      <c r="P257" s="15"/>
      <c r="Q257" s="30">
        <f t="shared" si="28"/>
        <v>0</v>
      </c>
      <c r="R257" s="40"/>
      <c r="S257" s="35"/>
    </row>
    <row r="258" spans="1:19" s="31" customFormat="1" ht="15">
      <c r="A258" s="6"/>
      <c r="B258" s="79">
        <v>66</v>
      </c>
      <c r="C258" s="85" t="s">
        <v>379</v>
      </c>
      <c r="D258" s="79"/>
      <c r="E258" s="79"/>
      <c r="F258" s="79"/>
      <c r="G258" s="72">
        <f>SUM(G259:G261)</f>
        <v>0</v>
      </c>
      <c r="H258" s="51"/>
      <c r="I258" s="6"/>
      <c r="J258" s="9"/>
      <c r="K258" s="36">
        <v>66</v>
      </c>
      <c r="L258" s="11"/>
      <c r="M258" s="73">
        <f t="shared" si="29"/>
        <v>0</v>
      </c>
      <c r="N258" s="39"/>
      <c r="O258" s="22" t="str">
        <f t="shared" si="30"/>
        <v>Tõste- ja teisaldusseadmed</v>
      </c>
      <c r="P258" s="15"/>
      <c r="Q258" s="30">
        <f t="shared" si="28"/>
        <v>0</v>
      </c>
      <c r="R258" s="40"/>
      <c r="S258" s="35"/>
    </row>
    <row r="259" spans="1:19" s="31" customFormat="1" ht="15">
      <c r="A259" s="6"/>
      <c r="B259" s="86">
        <v>661</v>
      </c>
      <c r="C259" s="87" t="s">
        <v>380</v>
      </c>
      <c r="D259" s="76"/>
      <c r="E259" s="76"/>
      <c r="F259" s="76"/>
      <c r="G259" s="88">
        <f>SUM(E259*F259)</f>
        <v>0</v>
      </c>
      <c r="H259" s="51"/>
      <c r="I259" s="6"/>
      <c r="J259" s="9"/>
      <c r="K259" s="36">
        <v>661</v>
      </c>
      <c r="L259" s="11"/>
      <c r="M259" s="73">
        <f t="shared" si="29"/>
        <v>0</v>
      </c>
      <c r="N259" s="39"/>
      <c r="O259" s="22" t="str">
        <f t="shared" si="30"/>
        <v>Liftid</v>
      </c>
      <c r="P259" s="15"/>
      <c r="Q259" s="30">
        <f t="shared" si="28"/>
        <v>0</v>
      </c>
      <c r="R259" s="40"/>
      <c r="S259" s="35"/>
    </row>
    <row r="260" spans="1:19" s="31" customFormat="1" ht="15">
      <c r="A260" s="6"/>
      <c r="B260" s="86">
        <v>662</v>
      </c>
      <c r="C260" s="87" t="s">
        <v>381</v>
      </c>
      <c r="D260" s="76"/>
      <c r="E260" s="76"/>
      <c r="F260" s="76"/>
      <c r="G260" s="88">
        <f>SUM(E260*F260)</f>
        <v>0</v>
      </c>
      <c r="H260" s="51"/>
      <c r="I260" s="6"/>
      <c r="J260" s="9"/>
      <c r="K260" s="36">
        <v>662</v>
      </c>
      <c r="L260" s="11"/>
      <c r="M260" s="73">
        <f t="shared" si="29"/>
        <v>0</v>
      </c>
      <c r="N260" s="39"/>
      <c r="O260" s="22" t="str">
        <f t="shared" si="30"/>
        <v>Eskalaatorid, rambid</v>
      </c>
      <c r="P260" s="15"/>
      <c r="Q260" s="30">
        <f t="shared" si="28"/>
        <v>0</v>
      </c>
      <c r="R260" s="40"/>
      <c r="S260" s="35"/>
    </row>
    <row r="261" spans="1:19" s="31" customFormat="1" ht="15">
      <c r="A261" s="6"/>
      <c r="B261" s="86">
        <v>663</v>
      </c>
      <c r="C261" s="87" t="s">
        <v>382</v>
      </c>
      <c r="D261" s="76"/>
      <c r="E261" s="76"/>
      <c r="F261" s="76"/>
      <c r="G261" s="88">
        <f>SUM(E261*F261)</f>
        <v>0</v>
      </c>
      <c r="H261" s="51"/>
      <c r="I261" s="6"/>
      <c r="J261" s="9"/>
      <c r="K261" s="36">
        <v>663</v>
      </c>
      <c r="L261" s="11"/>
      <c r="M261" s="73">
        <f t="shared" si="29"/>
        <v>0</v>
      </c>
      <c r="N261" s="39"/>
      <c r="O261" s="22" t="str">
        <f t="shared" si="30"/>
        <v>Laadimissillad, tõstukid</v>
      </c>
      <c r="P261" s="15"/>
      <c r="Q261" s="30">
        <f t="shared" si="28"/>
        <v>0</v>
      </c>
      <c r="R261" s="40"/>
      <c r="S261" s="35"/>
    </row>
    <row r="262" spans="1:19" s="31" customFormat="1" ht="15">
      <c r="A262" s="6"/>
      <c r="B262" s="79">
        <v>68</v>
      </c>
      <c r="C262" s="85" t="s">
        <v>383</v>
      </c>
      <c r="D262" s="76"/>
      <c r="E262" s="76"/>
      <c r="F262" s="76"/>
      <c r="G262" s="88">
        <f>SUM(E262*F262)</f>
        <v>0</v>
      </c>
      <c r="H262" s="51"/>
      <c r="I262" s="6"/>
      <c r="J262" s="9"/>
      <c r="K262" s="36">
        <v>68</v>
      </c>
      <c r="L262" s="11"/>
      <c r="M262" s="73">
        <f t="shared" si="29"/>
        <v>0</v>
      </c>
      <c r="N262" s="39"/>
      <c r="O262" s="22" t="str">
        <f t="shared" si="30"/>
        <v>Lõõrid, korstnad ja küttekolded</v>
      </c>
      <c r="P262" s="15"/>
      <c r="Q262" s="30">
        <f t="shared" si="28"/>
        <v>0</v>
      </c>
      <c r="R262" s="40"/>
      <c r="S262" s="35"/>
    </row>
    <row r="263" spans="1:19" s="31" customFormat="1" ht="15">
      <c r="A263" s="6"/>
      <c r="B263" s="79">
        <v>7</v>
      </c>
      <c r="C263" s="85" t="s">
        <v>384</v>
      </c>
      <c r="D263" s="79"/>
      <c r="E263" s="79"/>
      <c r="F263" s="79"/>
      <c r="G263" s="72" t="e">
        <f>SUM(G264,G268,G276,G282,G290)</f>
        <v>#VALUE!</v>
      </c>
      <c r="H263" s="51"/>
      <c r="I263" s="6"/>
      <c r="J263" s="9"/>
      <c r="K263" s="36">
        <v>7</v>
      </c>
      <c r="L263" s="11"/>
      <c r="M263" s="73" t="e">
        <f t="shared" si="29"/>
        <v>#VALUE!</v>
      </c>
      <c r="N263" s="39"/>
      <c r="O263" s="22" t="str">
        <f t="shared" si="30"/>
        <v>TEHNOSÜSTEEMID</v>
      </c>
      <c r="P263" s="15"/>
      <c r="Q263" s="30" t="e">
        <f t="shared" si="28"/>
        <v>#VALUE!</v>
      </c>
      <c r="R263" s="40"/>
      <c r="S263" s="35"/>
    </row>
    <row r="264" spans="1:19" s="31" customFormat="1" ht="15">
      <c r="A264" s="6"/>
      <c r="B264" s="79">
        <v>71</v>
      </c>
      <c r="C264" s="85" t="s">
        <v>385</v>
      </c>
      <c r="D264" s="79"/>
      <c r="E264" s="79"/>
      <c r="F264" s="79"/>
      <c r="G264" s="72" t="e">
        <f>SUM(G265:G267)</f>
        <v>#VALUE!</v>
      </c>
      <c r="H264" s="51"/>
      <c r="I264" s="6"/>
      <c r="J264" s="9"/>
      <c r="K264" s="36">
        <v>71</v>
      </c>
      <c r="L264" s="11"/>
      <c r="M264" s="73" t="e">
        <f t="shared" si="29"/>
        <v>#VALUE!</v>
      </c>
      <c r="N264" s="39"/>
      <c r="O264" s="22" t="str">
        <f t="shared" si="30"/>
        <v>Veevarustus ja kanalisatsioon</v>
      </c>
      <c r="P264" s="15"/>
      <c r="Q264" s="30" t="e">
        <f t="shared" si="28"/>
        <v>#VALUE!</v>
      </c>
      <c r="R264" s="40"/>
      <c r="S264" s="35"/>
    </row>
    <row r="265" spans="1:19" s="31" customFormat="1" ht="15">
      <c r="A265" s="6"/>
      <c r="B265" s="86">
        <v>711</v>
      </c>
      <c r="C265" s="87" t="s">
        <v>386</v>
      </c>
      <c r="D265" s="76" t="s">
        <v>4</v>
      </c>
      <c r="E265" s="76">
        <v>1</v>
      </c>
      <c r="F265" s="76" t="e">
        <f>Kalkulatsioon!D12</f>
        <v>#VALUE!</v>
      </c>
      <c r="G265" s="88" t="e">
        <f>SUM(E265*F265)</f>
        <v>#VALUE!</v>
      </c>
      <c r="H265" s="51"/>
      <c r="I265" s="6"/>
      <c r="J265" s="9"/>
      <c r="K265" s="36">
        <v>711</v>
      </c>
      <c r="L265" s="11"/>
      <c r="M265" s="73" t="e">
        <f t="shared" si="29"/>
        <v>#VALUE!</v>
      </c>
      <c r="N265" s="39"/>
      <c r="O265" s="22" t="str">
        <f t="shared" si="30"/>
        <v>Veevarustus</v>
      </c>
      <c r="P265" s="15"/>
      <c r="Q265" s="30" t="e">
        <f t="shared" si="28"/>
        <v>#VALUE!</v>
      </c>
      <c r="R265" s="40"/>
      <c r="S265" s="35"/>
    </row>
    <row r="266" spans="1:19" s="31" customFormat="1" ht="15">
      <c r="A266" s="6"/>
      <c r="B266" s="86">
        <v>712</v>
      </c>
      <c r="C266" s="87" t="s">
        <v>7</v>
      </c>
      <c r="D266" s="76"/>
      <c r="E266" s="76"/>
      <c r="F266" s="76"/>
      <c r="G266" s="88">
        <f>SUM(E266*F266)</f>
        <v>0</v>
      </c>
      <c r="H266" s="51"/>
      <c r="I266" s="6"/>
      <c r="J266" s="9"/>
      <c r="K266" s="36">
        <v>712</v>
      </c>
      <c r="L266" s="11"/>
      <c r="M266" s="73">
        <f t="shared" si="29"/>
        <v>0</v>
      </c>
      <c r="N266" s="39"/>
      <c r="O266" s="22" t="str">
        <f t="shared" si="30"/>
        <v>Kanalisatsioon</v>
      </c>
      <c r="P266" s="15"/>
      <c r="Q266" s="30">
        <f t="shared" si="28"/>
        <v>0</v>
      </c>
      <c r="R266" s="40"/>
      <c r="S266" s="35"/>
    </row>
    <row r="267" spans="1:19" s="31" customFormat="1" ht="15">
      <c r="A267" s="6"/>
      <c r="B267" s="86">
        <v>713</v>
      </c>
      <c r="C267" s="87" t="s">
        <v>387</v>
      </c>
      <c r="D267" s="76"/>
      <c r="E267" s="76"/>
      <c r="F267" s="76"/>
      <c r="G267" s="88">
        <f>SUM(E267*F267)</f>
        <v>0</v>
      </c>
      <c r="H267" s="51"/>
      <c r="I267" s="6"/>
      <c r="J267" s="9"/>
      <c r="K267" s="36">
        <v>713</v>
      </c>
      <c r="L267" s="11"/>
      <c r="M267" s="73">
        <f t="shared" si="29"/>
        <v>0</v>
      </c>
      <c r="N267" s="39"/>
      <c r="O267" s="22" t="str">
        <f t="shared" si="30"/>
        <v>Sanitaartehnika seadmed</v>
      </c>
      <c r="P267" s="15"/>
      <c r="Q267" s="30">
        <f t="shared" si="28"/>
        <v>0</v>
      </c>
      <c r="R267" s="40"/>
      <c r="S267" s="35"/>
    </row>
    <row r="268" spans="1:19" s="31" customFormat="1" ht="15">
      <c r="A268" s="6"/>
      <c r="B268" s="79">
        <v>72</v>
      </c>
      <c r="C268" s="85" t="s">
        <v>388</v>
      </c>
      <c r="D268" s="79"/>
      <c r="E268" s="79"/>
      <c r="F268" s="79"/>
      <c r="G268" s="72" t="e">
        <f>SUM(G269:G275)</f>
        <v>#VALUE!</v>
      </c>
      <c r="H268" s="51"/>
      <c r="I268" s="6"/>
      <c r="J268" s="9"/>
      <c r="K268" s="36">
        <v>72</v>
      </c>
      <c r="L268" s="11"/>
      <c r="M268" s="73" t="e">
        <f t="shared" si="29"/>
        <v>#VALUE!</v>
      </c>
      <c r="N268" s="39"/>
      <c r="O268" s="22" t="str">
        <f t="shared" si="30"/>
        <v>Küte, ventilatsioon ja jahutus</v>
      </c>
      <c r="P268" s="15"/>
      <c r="Q268" s="30" t="e">
        <f t="shared" si="28"/>
        <v>#VALUE!</v>
      </c>
      <c r="R268" s="40"/>
      <c r="S268" s="35"/>
    </row>
    <row r="269" spans="1:19" s="31" customFormat="1" ht="15">
      <c r="A269" s="6"/>
      <c r="B269" s="86">
        <v>721</v>
      </c>
      <c r="C269" s="87" t="s">
        <v>389</v>
      </c>
      <c r="D269" s="76" t="s">
        <v>4</v>
      </c>
      <c r="E269" s="76">
        <v>1</v>
      </c>
      <c r="F269" s="76" t="e">
        <f>Kalkulatsioon!D13</f>
        <v>#VALUE!</v>
      </c>
      <c r="G269" s="88" t="e">
        <f>SUM(E269*F269)</f>
        <v>#VALUE!</v>
      </c>
      <c r="H269" s="51"/>
      <c r="I269" s="6"/>
      <c r="J269" s="9"/>
      <c r="K269" s="36">
        <v>721</v>
      </c>
      <c r="L269" s="11"/>
      <c r="M269" s="73" t="e">
        <f t="shared" si="29"/>
        <v>#VALUE!</v>
      </c>
      <c r="N269" s="39"/>
      <c r="O269" s="22" t="str">
        <f t="shared" si="30"/>
        <v>Küttetorustikud</v>
      </c>
      <c r="P269" s="15"/>
      <c r="Q269" s="30" t="e">
        <f t="shared" si="28"/>
        <v>#VALUE!</v>
      </c>
      <c r="R269" s="40"/>
      <c r="S269" s="35"/>
    </row>
    <row r="270" spans="1:19" s="31" customFormat="1" ht="15">
      <c r="A270" s="6"/>
      <c r="B270" s="86">
        <v>722</v>
      </c>
      <c r="C270" s="87" t="s">
        <v>390</v>
      </c>
      <c r="D270" s="76" t="s">
        <v>4</v>
      </c>
      <c r="E270" s="76">
        <v>1</v>
      </c>
      <c r="F270" s="76" t="e">
        <f>Kalkulatsioon!D14</f>
        <v>#VALUE!</v>
      </c>
      <c r="G270" s="88" t="e">
        <f t="shared" ref="G270:G275" si="33">SUM(E270*F270)</f>
        <v>#VALUE!</v>
      </c>
      <c r="H270" s="51"/>
      <c r="I270" s="6"/>
      <c r="J270" s="9"/>
      <c r="K270" s="36">
        <v>722</v>
      </c>
      <c r="L270" s="11"/>
      <c r="M270" s="73" t="e">
        <f t="shared" si="29"/>
        <v>#VALUE!</v>
      </c>
      <c r="N270" s="39"/>
      <c r="O270" s="22" t="str">
        <f t="shared" si="30"/>
        <v>Küttekehad</v>
      </c>
      <c r="P270" s="15"/>
      <c r="Q270" s="30" t="e">
        <f t="shared" si="28"/>
        <v>#VALUE!</v>
      </c>
      <c r="R270" s="40"/>
      <c r="S270" s="35"/>
    </row>
    <row r="271" spans="1:19" s="31" customFormat="1" ht="15">
      <c r="A271" s="6"/>
      <c r="B271" s="86">
        <v>723</v>
      </c>
      <c r="C271" s="87" t="s">
        <v>391</v>
      </c>
      <c r="D271" s="76" t="s">
        <v>4</v>
      </c>
      <c r="E271" s="76">
        <v>1</v>
      </c>
      <c r="F271" s="76">
        <f>Kalkulatsioon!D15</f>
        <v>0</v>
      </c>
      <c r="G271" s="88">
        <f t="shared" si="33"/>
        <v>0</v>
      </c>
      <c r="H271" s="51"/>
      <c r="I271" s="6"/>
      <c r="J271" s="9"/>
      <c r="K271" s="36">
        <v>723</v>
      </c>
      <c r="L271" s="11"/>
      <c r="M271" s="73">
        <f t="shared" si="29"/>
        <v>0</v>
      </c>
      <c r="N271" s="39"/>
      <c r="O271" s="22" t="str">
        <f t="shared" si="30"/>
        <v>Katlamajad, soojasõlmed, boilerid</v>
      </c>
      <c r="P271" s="15"/>
      <c r="Q271" s="30">
        <f t="shared" si="28"/>
        <v>0</v>
      </c>
      <c r="R271" s="40"/>
      <c r="S271" s="35"/>
    </row>
    <row r="272" spans="1:19" s="31" customFormat="1" ht="15">
      <c r="A272" s="6"/>
      <c r="B272" s="86">
        <v>724</v>
      </c>
      <c r="C272" s="87" t="s">
        <v>392</v>
      </c>
      <c r="D272" s="76" t="s">
        <v>4</v>
      </c>
      <c r="E272" s="76">
        <v>1</v>
      </c>
      <c r="F272" s="76">
        <f>Kalkulatsioon!D16</f>
        <v>0</v>
      </c>
      <c r="G272" s="88">
        <f t="shared" si="33"/>
        <v>0</v>
      </c>
      <c r="H272" s="51"/>
      <c r="I272" s="6"/>
      <c r="J272" s="9"/>
      <c r="K272" s="36">
        <v>724</v>
      </c>
      <c r="L272" s="11"/>
      <c r="M272" s="73">
        <f t="shared" si="29"/>
        <v>0</v>
      </c>
      <c r="N272" s="39"/>
      <c r="O272" s="22" t="str">
        <f t="shared" si="30"/>
        <v>Ventilatsiooniseadmed</v>
      </c>
      <c r="P272" s="15"/>
      <c r="Q272" s="30">
        <f t="shared" si="28"/>
        <v>0</v>
      </c>
      <c r="R272" s="40"/>
      <c r="S272" s="35"/>
    </row>
    <row r="273" spans="1:19" s="31" customFormat="1" ht="15">
      <c r="A273" s="6"/>
      <c r="B273" s="86">
        <v>725</v>
      </c>
      <c r="C273" s="87" t="s">
        <v>393</v>
      </c>
      <c r="D273" s="76" t="s">
        <v>4</v>
      </c>
      <c r="E273" s="76">
        <v>1</v>
      </c>
      <c r="F273" s="76">
        <f>Kalkulatsioon!D17</f>
        <v>0</v>
      </c>
      <c r="G273" s="88">
        <f t="shared" si="33"/>
        <v>0</v>
      </c>
      <c r="H273" s="51"/>
      <c r="I273" s="6"/>
      <c r="J273" s="9"/>
      <c r="K273" s="36">
        <v>725</v>
      </c>
      <c r="L273" s="11"/>
      <c r="M273" s="73">
        <f t="shared" si="29"/>
        <v>0</v>
      </c>
      <c r="N273" s="39"/>
      <c r="O273" s="22" t="str">
        <f t="shared" si="30"/>
        <v>Ventilatsioonitorustikud</v>
      </c>
      <c r="P273" s="15"/>
      <c r="Q273" s="30">
        <f t="shared" si="28"/>
        <v>0</v>
      </c>
      <c r="R273" s="40"/>
      <c r="S273" s="35"/>
    </row>
    <row r="274" spans="1:19" s="31" customFormat="1" ht="15">
      <c r="A274" s="6"/>
      <c r="B274" s="86">
        <v>726</v>
      </c>
      <c r="C274" s="87" t="s">
        <v>394</v>
      </c>
      <c r="D274" s="76"/>
      <c r="E274" s="76"/>
      <c r="F274" s="76"/>
      <c r="G274" s="88">
        <f t="shared" si="33"/>
        <v>0</v>
      </c>
      <c r="H274" s="51"/>
      <c r="I274" s="6"/>
      <c r="J274" s="9"/>
      <c r="K274" s="36">
        <v>726</v>
      </c>
      <c r="L274" s="11"/>
      <c r="M274" s="73">
        <f t="shared" si="29"/>
        <v>0</v>
      </c>
      <c r="N274" s="39"/>
      <c r="O274" s="22" t="str">
        <f t="shared" si="30"/>
        <v>Jahutusseadmed</v>
      </c>
      <c r="P274" s="15"/>
      <c r="Q274" s="30">
        <f t="shared" si="28"/>
        <v>0</v>
      </c>
      <c r="R274" s="40"/>
      <c r="S274" s="35"/>
    </row>
    <row r="275" spans="1:19" s="31" customFormat="1" ht="15">
      <c r="A275" s="6"/>
      <c r="B275" s="86">
        <v>727</v>
      </c>
      <c r="C275" s="87" t="s">
        <v>395</v>
      </c>
      <c r="D275" s="76"/>
      <c r="E275" s="76"/>
      <c r="F275" s="76"/>
      <c r="G275" s="88">
        <f t="shared" si="33"/>
        <v>0</v>
      </c>
      <c r="H275" s="51"/>
      <c r="I275" s="6"/>
      <c r="J275" s="9"/>
      <c r="K275" s="36">
        <v>727</v>
      </c>
      <c r="L275" s="11"/>
      <c r="M275" s="73">
        <f t="shared" si="29"/>
        <v>0</v>
      </c>
      <c r="N275" s="39"/>
      <c r="O275" s="22" t="str">
        <f t="shared" si="30"/>
        <v>Jahutustorustikud</v>
      </c>
      <c r="P275" s="15"/>
      <c r="Q275" s="30">
        <f t="shared" si="28"/>
        <v>0</v>
      </c>
      <c r="R275" s="40"/>
      <c r="S275" s="35"/>
    </row>
    <row r="276" spans="1:19" s="31" customFormat="1" ht="15">
      <c r="A276" s="6"/>
      <c r="B276" s="79">
        <v>73</v>
      </c>
      <c r="C276" s="85" t="s">
        <v>396</v>
      </c>
      <c r="D276" s="79"/>
      <c r="E276" s="79"/>
      <c r="F276" s="79"/>
      <c r="G276" s="72">
        <f>SUM(G277:G281)</f>
        <v>0</v>
      </c>
      <c r="H276" s="51"/>
      <c r="I276" s="6"/>
      <c r="J276" s="9"/>
      <c r="K276" s="36">
        <v>73</v>
      </c>
      <c r="L276" s="11"/>
      <c r="M276" s="73">
        <f t="shared" si="29"/>
        <v>0</v>
      </c>
      <c r="N276" s="39"/>
      <c r="O276" s="22" t="str">
        <f t="shared" si="30"/>
        <v>Tuletõrjevarustus</v>
      </c>
      <c r="P276" s="15"/>
      <c r="Q276" s="30">
        <f t="shared" si="28"/>
        <v>0</v>
      </c>
      <c r="R276" s="40"/>
      <c r="S276" s="35"/>
    </row>
    <row r="277" spans="1:19" s="31" customFormat="1" ht="15">
      <c r="A277" s="6"/>
      <c r="B277" s="86">
        <v>731</v>
      </c>
      <c r="C277" s="87" t="s">
        <v>397</v>
      </c>
      <c r="D277" s="76"/>
      <c r="E277" s="76"/>
      <c r="F277" s="76"/>
      <c r="G277" s="88">
        <f>SUM(E277*F277)</f>
        <v>0</v>
      </c>
      <c r="H277" s="51"/>
      <c r="I277" s="6"/>
      <c r="J277" s="9"/>
      <c r="K277" s="36">
        <v>731</v>
      </c>
      <c r="L277" s="11"/>
      <c r="M277" s="73">
        <f t="shared" si="29"/>
        <v>0</v>
      </c>
      <c r="N277" s="39"/>
      <c r="O277" s="22" t="str">
        <f t="shared" si="30"/>
        <v>Sprinkleri torustikud ja armatuur</v>
      </c>
      <c r="P277" s="15"/>
      <c r="Q277" s="30">
        <f t="shared" si="28"/>
        <v>0</v>
      </c>
      <c r="R277" s="40"/>
      <c r="S277" s="35"/>
    </row>
    <row r="278" spans="1:19" s="31" customFormat="1" ht="15">
      <c r="A278" s="6"/>
      <c r="B278" s="86">
        <v>732</v>
      </c>
      <c r="C278" s="87" t="s">
        <v>398</v>
      </c>
      <c r="D278" s="76"/>
      <c r="E278" s="76"/>
      <c r="F278" s="76"/>
      <c r="G278" s="88">
        <f>SUM(E278*F278)</f>
        <v>0</v>
      </c>
      <c r="H278" s="51"/>
      <c r="I278" s="6"/>
      <c r="J278" s="9"/>
      <c r="K278" s="36">
        <v>732</v>
      </c>
      <c r="L278" s="11"/>
      <c r="M278" s="73">
        <f t="shared" si="29"/>
        <v>0</v>
      </c>
      <c r="N278" s="39"/>
      <c r="O278" s="22" t="str">
        <f t="shared" si="30"/>
        <v>Sprinklerseadmed</v>
      </c>
      <c r="P278" s="15"/>
      <c r="Q278" s="30">
        <f t="shared" si="28"/>
        <v>0</v>
      </c>
      <c r="R278" s="40"/>
      <c r="S278" s="35"/>
    </row>
    <row r="279" spans="1:19" s="31" customFormat="1" ht="15">
      <c r="A279" s="6"/>
      <c r="B279" s="86">
        <v>733</v>
      </c>
      <c r="C279" s="87" t="s">
        <v>399</v>
      </c>
      <c r="D279" s="76"/>
      <c r="E279" s="76"/>
      <c r="F279" s="76"/>
      <c r="G279" s="88">
        <f>SUM(E279*F279)</f>
        <v>0</v>
      </c>
      <c r="H279" s="51"/>
      <c r="I279" s="6"/>
      <c r="J279" s="9"/>
      <c r="K279" s="36">
        <v>733</v>
      </c>
      <c r="L279" s="11"/>
      <c r="M279" s="73">
        <f t="shared" si="29"/>
        <v>0</v>
      </c>
      <c r="N279" s="39"/>
      <c r="O279" s="22" t="str">
        <f t="shared" si="30"/>
        <v>Tuletõrjeveevarustuse torustikud</v>
      </c>
      <c r="P279" s="15"/>
      <c r="Q279" s="30">
        <f t="shared" si="28"/>
        <v>0</v>
      </c>
      <c r="R279" s="40"/>
      <c r="S279" s="35"/>
    </row>
    <row r="280" spans="1:19" s="31" customFormat="1" ht="15">
      <c r="A280" s="6"/>
      <c r="B280" s="86">
        <v>734</v>
      </c>
      <c r="C280" s="87" t="s">
        <v>400</v>
      </c>
      <c r="D280" s="76"/>
      <c r="E280" s="76"/>
      <c r="F280" s="76"/>
      <c r="G280" s="88">
        <f>SUM(E280*F280)</f>
        <v>0</v>
      </c>
      <c r="H280" s="51"/>
      <c r="I280" s="6"/>
      <c r="J280" s="9"/>
      <c r="K280" s="36">
        <v>734</v>
      </c>
      <c r="L280" s="11"/>
      <c r="M280" s="73">
        <f t="shared" si="29"/>
        <v>0</v>
      </c>
      <c r="N280" s="39"/>
      <c r="O280" s="22" t="str">
        <f t="shared" si="30"/>
        <v>Tulekustutusseadmed</v>
      </c>
      <c r="P280" s="15"/>
      <c r="Q280" s="30">
        <f t="shared" si="28"/>
        <v>0</v>
      </c>
      <c r="R280" s="40"/>
      <c r="S280" s="35"/>
    </row>
    <row r="281" spans="1:19" s="31" customFormat="1" ht="15">
      <c r="A281" s="6"/>
      <c r="B281" s="86">
        <v>735</v>
      </c>
      <c r="C281" s="87" t="s">
        <v>401</v>
      </c>
      <c r="D281" s="76"/>
      <c r="E281" s="76"/>
      <c r="F281" s="76"/>
      <c r="G281" s="88">
        <f>SUM(E281*F281)</f>
        <v>0</v>
      </c>
      <c r="H281" s="51"/>
      <c r="I281" s="6"/>
      <c r="J281" s="9"/>
      <c r="K281" s="36">
        <v>735</v>
      </c>
      <c r="L281" s="11"/>
      <c r="M281" s="73">
        <f t="shared" si="29"/>
        <v>0</v>
      </c>
      <c r="N281" s="39"/>
      <c r="O281" s="22" t="str">
        <f t="shared" si="30"/>
        <v>Gaaskustutussüsteemid</v>
      </c>
      <c r="P281" s="15"/>
      <c r="Q281" s="30">
        <f t="shared" si="28"/>
        <v>0</v>
      </c>
      <c r="R281" s="40"/>
      <c r="S281" s="35"/>
    </row>
    <row r="282" spans="1:19" s="31" customFormat="1" ht="15">
      <c r="A282" s="6"/>
      <c r="B282" s="79">
        <v>74</v>
      </c>
      <c r="C282" s="85" t="s">
        <v>402</v>
      </c>
      <c r="D282" s="79"/>
      <c r="E282" s="79"/>
      <c r="F282" s="79"/>
      <c r="G282" s="72">
        <f>SUM(G283:G289)</f>
        <v>0</v>
      </c>
      <c r="H282" s="51"/>
      <c r="I282" s="6"/>
      <c r="J282" s="9"/>
      <c r="K282" s="36">
        <v>74</v>
      </c>
      <c r="L282" s="11"/>
      <c r="M282" s="73">
        <f t="shared" si="29"/>
        <v>0</v>
      </c>
      <c r="N282" s="39"/>
      <c r="O282" s="22" t="str">
        <f t="shared" si="30"/>
        <v>Tugevvoolupaigaldis</v>
      </c>
      <c r="P282" s="15"/>
      <c r="Q282" s="30">
        <f t="shared" si="28"/>
        <v>0</v>
      </c>
      <c r="R282" s="40"/>
      <c r="S282" s="35"/>
    </row>
    <row r="283" spans="1:19" s="31" customFormat="1" ht="15">
      <c r="A283" s="6"/>
      <c r="B283" s="86">
        <v>741</v>
      </c>
      <c r="C283" s="87" t="s">
        <v>403</v>
      </c>
      <c r="D283" s="76"/>
      <c r="E283" s="76"/>
      <c r="F283" s="76"/>
      <c r="G283" s="88">
        <f>SUM(E283*F283)</f>
        <v>0</v>
      </c>
      <c r="H283" s="51"/>
      <c r="I283" s="6"/>
      <c r="J283" s="9"/>
      <c r="K283" s="36">
        <v>741</v>
      </c>
      <c r="L283" s="11"/>
      <c r="M283" s="73">
        <f t="shared" si="29"/>
        <v>0</v>
      </c>
      <c r="N283" s="39"/>
      <c r="O283" s="22" t="str">
        <f t="shared" si="30"/>
        <v>Elektri peajaotussüsteemid</v>
      </c>
      <c r="P283" s="15"/>
      <c r="Q283" s="30">
        <f t="shared" si="28"/>
        <v>0</v>
      </c>
      <c r="R283" s="40"/>
      <c r="S283" s="35"/>
    </row>
    <row r="284" spans="1:19" s="31" customFormat="1" ht="15">
      <c r="A284" s="6"/>
      <c r="B284" s="86">
        <v>742</v>
      </c>
      <c r="C284" s="87" t="s">
        <v>404</v>
      </c>
      <c r="D284" s="76"/>
      <c r="E284" s="76"/>
      <c r="F284" s="76"/>
      <c r="G284" s="88">
        <f t="shared" ref="G284:G289" si="34">SUM(E284*F284)</f>
        <v>0</v>
      </c>
      <c r="H284" s="51"/>
      <c r="I284" s="6"/>
      <c r="J284" s="9"/>
      <c r="K284" s="36">
        <v>742</v>
      </c>
      <c r="L284" s="11"/>
      <c r="M284" s="73">
        <f t="shared" si="29"/>
        <v>0</v>
      </c>
      <c r="N284" s="39"/>
      <c r="O284" s="22" t="str">
        <f t="shared" si="30"/>
        <v>Kaabliteed</v>
      </c>
      <c r="P284" s="15"/>
      <c r="Q284" s="30">
        <f t="shared" si="28"/>
        <v>0</v>
      </c>
      <c r="R284" s="40"/>
      <c r="S284" s="35"/>
    </row>
    <row r="285" spans="1:19" s="31" customFormat="1" ht="15">
      <c r="A285" s="6"/>
      <c r="B285" s="86">
        <v>743</v>
      </c>
      <c r="C285" s="87" t="s">
        <v>405</v>
      </c>
      <c r="D285" s="76"/>
      <c r="E285" s="76"/>
      <c r="F285" s="76"/>
      <c r="G285" s="88">
        <f t="shared" si="34"/>
        <v>0</v>
      </c>
      <c r="H285" s="51"/>
      <c r="I285" s="6"/>
      <c r="J285" s="9"/>
      <c r="K285" s="36">
        <v>743</v>
      </c>
      <c r="L285" s="11"/>
      <c r="M285" s="73">
        <f t="shared" si="29"/>
        <v>0</v>
      </c>
      <c r="N285" s="39"/>
      <c r="O285" s="22" t="str">
        <f t="shared" si="30"/>
        <v>Kaabeldus</v>
      </c>
      <c r="P285" s="15"/>
      <c r="Q285" s="30">
        <f t="shared" si="28"/>
        <v>0</v>
      </c>
      <c r="R285" s="40"/>
      <c r="S285" s="35"/>
    </row>
    <row r="286" spans="1:19" s="31" customFormat="1" ht="15">
      <c r="A286" s="6"/>
      <c r="B286" s="86">
        <v>744</v>
      </c>
      <c r="C286" s="87" t="s">
        <v>406</v>
      </c>
      <c r="D286" s="76"/>
      <c r="E286" s="76"/>
      <c r="F286" s="76"/>
      <c r="G286" s="88">
        <f t="shared" si="34"/>
        <v>0</v>
      </c>
      <c r="H286" s="51"/>
      <c r="I286" s="6"/>
      <c r="J286" s="9"/>
      <c r="K286" s="36">
        <v>744</v>
      </c>
      <c r="L286" s="11"/>
      <c r="M286" s="73">
        <f t="shared" si="29"/>
        <v>0</v>
      </c>
      <c r="N286" s="39"/>
      <c r="O286" s="22" t="str">
        <f t="shared" si="30"/>
        <v>Valgustussüsteemid</v>
      </c>
      <c r="P286" s="15"/>
      <c r="Q286" s="30">
        <f t="shared" si="28"/>
        <v>0</v>
      </c>
      <c r="R286" s="40"/>
      <c r="S286" s="35"/>
    </row>
    <row r="287" spans="1:19" s="31" customFormat="1" ht="15">
      <c r="A287" s="6"/>
      <c r="B287" s="86">
        <v>755</v>
      </c>
      <c r="C287" s="87" t="s">
        <v>407</v>
      </c>
      <c r="D287" s="76"/>
      <c r="E287" s="76"/>
      <c r="F287" s="76"/>
      <c r="G287" s="88">
        <f t="shared" si="34"/>
        <v>0</v>
      </c>
      <c r="H287" s="51"/>
      <c r="I287" s="6"/>
      <c r="J287" s="9"/>
      <c r="K287" s="36">
        <v>755</v>
      </c>
      <c r="L287" s="11"/>
      <c r="M287" s="73">
        <f t="shared" si="29"/>
        <v>0</v>
      </c>
      <c r="N287" s="39"/>
      <c r="O287" s="22" t="str">
        <f t="shared" si="30"/>
        <v>Elektriküte, installatsioonimaterjalid</v>
      </c>
      <c r="P287" s="15"/>
      <c r="Q287" s="30">
        <f t="shared" si="28"/>
        <v>0</v>
      </c>
      <c r="R287" s="40"/>
      <c r="S287" s="35"/>
    </row>
    <row r="288" spans="1:19" s="31" customFormat="1" ht="15">
      <c r="A288" s="6"/>
      <c r="B288" s="86">
        <v>746</v>
      </c>
      <c r="C288" s="87" t="s">
        <v>408</v>
      </c>
      <c r="D288" s="76"/>
      <c r="E288" s="76"/>
      <c r="F288" s="76"/>
      <c r="G288" s="88">
        <f t="shared" si="34"/>
        <v>0</v>
      </c>
      <c r="H288" s="51"/>
      <c r="I288" s="6"/>
      <c r="J288" s="9"/>
      <c r="K288" s="36">
        <v>746</v>
      </c>
      <c r="L288" s="11"/>
      <c r="M288" s="73">
        <f t="shared" si="29"/>
        <v>0</v>
      </c>
      <c r="N288" s="39"/>
      <c r="O288" s="22" t="str">
        <f t="shared" si="30"/>
        <v>Piksekaitse ja maandus</v>
      </c>
      <c r="P288" s="15"/>
      <c r="Q288" s="30">
        <f t="shared" si="28"/>
        <v>0</v>
      </c>
      <c r="R288" s="40"/>
      <c r="S288" s="35"/>
    </row>
    <row r="289" spans="1:19" s="31" customFormat="1" ht="15">
      <c r="A289" s="6"/>
      <c r="B289" s="86">
        <v>747</v>
      </c>
      <c r="C289" s="87" t="s">
        <v>409</v>
      </c>
      <c r="D289" s="76"/>
      <c r="E289" s="76"/>
      <c r="F289" s="76"/>
      <c r="G289" s="88">
        <f t="shared" si="34"/>
        <v>0</v>
      </c>
      <c r="H289" s="51"/>
      <c r="I289" s="6"/>
      <c r="J289" s="9"/>
      <c r="K289" s="36">
        <v>747</v>
      </c>
      <c r="L289" s="11"/>
      <c r="M289" s="73">
        <f t="shared" si="29"/>
        <v>0</v>
      </c>
      <c r="N289" s="39"/>
      <c r="O289" s="22" t="str">
        <f t="shared" si="30"/>
        <v>Varutoiteseadmed</v>
      </c>
      <c r="P289" s="15"/>
      <c r="Q289" s="30">
        <f t="shared" si="28"/>
        <v>0</v>
      </c>
      <c r="R289" s="40"/>
      <c r="S289" s="35"/>
    </row>
    <row r="290" spans="1:19" s="31" customFormat="1" ht="15">
      <c r="A290" s="6"/>
      <c r="B290" s="79">
        <v>75</v>
      </c>
      <c r="C290" s="85" t="s">
        <v>410</v>
      </c>
      <c r="D290" s="79"/>
      <c r="E290" s="79"/>
      <c r="F290" s="79"/>
      <c r="G290" s="72">
        <f>SUM(G291:G294)</f>
        <v>0</v>
      </c>
      <c r="H290" s="51"/>
      <c r="I290" s="6"/>
      <c r="J290" s="9"/>
      <c r="K290" s="36">
        <v>75</v>
      </c>
      <c r="L290" s="11"/>
      <c r="M290" s="73">
        <f t="shared" si="29"/>
        <v>0</v>
      </c>
      <c r="N290" s="39"/>
      <c r="O290" s="22" t="str">
        <f t="shared" si="30"/>
        <v>Nõrkvoolupaigaldis ja automaatika</v>
      </c>
      <c r="P290" s="15"/>
      <c r="Q290" s="30">
        <f t="shared" si="28"/>
        <v>0</v>
      </c>
      <c r="R290" s="40"/>
      <c r="S290" s="35"/>
    </row>
    <row r="291" spans="1:19" s="31" customFormat="1" ht="15">
      <c r="A291" s="6"/>
      <c r="B291" s="86">
        <v>751</v>
      </c>
      <c r="C291" s="87" t="s">
        <v>411</v>
      </c>
      <c r="D291" s="76"/>
      <c r="E291" s="76"/>
      <c r="F291" s="76"/>
      <c r="G291" s="88">
        <f>SUM(E291*F291)</f>
        <v>0</v>
      </c>
      <c r="H291" s="51"/>
      <c r="I291" s="6"/>
      <c r="J291" s="9"/>
      <c r="K291" s="36">
        <v>751</v>
      </c>
      <c r="L291" s="11"/>
      <c r="M291" s="73">
        <f t="shared" si="29"/>
        <v>0</v>
      </c>
      <c r="N291" s="39"/>
      <c r="O291" s="22" t="str">
        <f t="shared" si="30"/>
        <v>Hooneautomaatika</v>
      </c>
      <c r="P291" s="15"/>
      <c r="Q291" s="30">
        <f t="shared" si="28"/>
        <v>0</v>
      </c>
      <c r="R291" s="40"/>
      <c r="S291" s="35"/>
    </row>
    <row r="292" spans="1:19" s="31" customFormat="1" ht="15">
      <c r="A292" s="6"/>
      <c r="B292" s="86">
        <v>752</v>
      </c>
      <c r="C292" s="87" t="s">
        <v>412</v>
      </c>
      <c r="D292" s="76"/>
      <c r="E292" s="76"/>
      <c r="F292" s="76"/>
      <c r="G292" s="88">
        <f>SUM(E292*F292)</f>
        <v>0</v>
      </c>
      <c r="H292" s="51"/>
      <c r="I292" s="6"/>
      <c r="J292" s="9"/>
      <c r="K292" s="36">
        <v>752</v>
      </c>
      <c r="L292" s="11"/>
      <c r="M292" s="73">
        <f t="shared" si="29"/>
        <v>0</v>
      </c>
      <c r="N292" s="39"/>
      <c r="O292" s="22" t="str">
        <f t="shared" si="30"/>
        <v>Tootmisseadmete automaatika</v>
      </c>
      <c r="P292" s="15"/>
      <c r="Q292" s="30">
        <f t="shared" si="28"/>
        <v>0</v>
      </c>
      <c r="R292" s="40"/>
      <c r="S292" s="35"/>
    </row>
    <row r="293" spans="1:19" s="31" customFormat="1" ht="15">
      <c r="A293" s="6"/>
      <c r="B293" s="86">
        <v>753</v>
      </c>
      <c r="C293" s="87" t="s">
        <v>413</v>
      </c>
      <c r="D293" s="76"/>
      <c r="E293" s="76"/>
      <c r="F293" s="76"/>
      <c r="G293" s="88">
        <f>SUM(E293*F293)</f>
        <v>0</v>
      </c>
      <c r="H293" s="51"/>
      <c r="I293" s="6"/>
      <c r="J293" s="9"/>
      <c r="K293" s="36">
        <v>753</v>
      </c>
      <c r="L293" s="11"/>
      <c r="M293" s="73">
        <f t="shared" si="29"/>
        <v>0</v>
      </c>
      <c r="N293" s="39"/>
      <c r="O293" s="22" t="str">
        <f t="shared" si="30"/>
        <v>Andmevõrgud, telefoni- ja infoedastussüsteemid</v>
      </c>
      <c r="P293" s="15"/>
      <c r="Q293" s="30">
        <f t="shared" si="28"/>
        <v>0</v>
      </c>
      <c r="R293" s="40"/>
      <c r="S293" s="35"/>
    </row>
    <row r="294" spans="1:19" s="31" customFormat="1" ht="15">
      <c r="A294" s="6"/>
      <c r="B294" s="86">
        <v>754</v>
      </c>
      <c r="C294" s="87" t="s">
        <v>414</v>
      </c>
      <c r="D294" s="76"/>
      <c r="E294" s="76"/>
      <c r="F294" s="76"/>
      <c r="G294" s="88">
        <f>SUM(E294*F294)</f>
        <v>0</v>
      </c>
      <c r="H294" s="51"/>
      <c r="I294" s="6"/>
      <c r="J294" s="9"/>
      <c r="K294" s="36">
        <v>754</v>
      </c>
      <c r="L294" s="11"/>
      <c r="M294" s="73">
        <f t="shared" si="29"/>
        <v>0</v>
      </c>
      <c r="N294" s="39"/>
      <c r="O294" s="22" t="str">
        <f t="shared" si="30"/>
        <v>Turvasüsteemid</v>
      </c>
      <c r="P294" s="15"/>
      <c r="Q294" s="30">
        <f t="shared" si="28"/>
        <v>0</v>
      </c>
      <c r="R294" s="40"/>
      <c r="S294" s="35"/>
    </row>
    <row r="295" spans="1:19" s="31" customFormat="1" ht="15">
      <c r="A295" s="6"/>
      <c r="B295" s="79">
        <v>8</v>
      </c>
      <c r="C295" s="85" t="s">
        <v>415</v>
      </c>
      <c r="D295" s="79"/>
      <c r="E295" s="79"/>
      <c r="F295" s="79"/>
      <c r="G295" s="72">
        <f>SUM(G296,G305,G311,G317,G318,G319,G325)</f>
        <v>0</v>
      </c>
      <c r="H295" s="51"/>
      <c r="I295" s="6"/>
      <c r="J295" s="9"/>
      <c r="K295" s="36">
        <v>8</v>
      </c>
      <c r="L295" s="11"/>
      <c r="M295" s="73">
        <f t="shared" si="29"/>
        <v>0</v>
      </c>
      <c r="N295" s="39"/>
      <c r="O295" s="22" t="str">
        <f t="shared" si="30"/>
        <v>EHITUSPLATSI KORRALDUSKULUD</v>
      </c>
      <c r="P295" s="15"/>
      <c r="Q295" s="30">
        <f t="shared" si="28"/>
        <v>0</v>
      </c>
      <c r="R295" s="40"/>
      <c r="S295" s="35"/>
    </row>
    <row r="296" spans="1:19" s="31" customFormat="1" ht="15">
      <c r="A296" s="6"/>
      <c r="B296" s="79">
        <v>81</v>
      </c>
      <c r="C296" s="85" t="s">
        <v>416</v>
      </c>
      <c r="D296" s="79"/>
      <c r="E296" s="79"/>
      <c r="F296" s="79"/>
      <c r="G296" s="72">
        <f>SUM(G297:G304)</f>
        <v>0</v>
      </c>
      <c r="H296" s="51"/>
      <c r="I296" s="6"/>
      <c r="J296" s="9"/>
      <c r="K296" s="36">
        <v>81</v>
      </c>
      <c r="L296" s="11"/>
      <c r="M296" s="73">
        <f t="shared" si="29"/>
        <v>0</v>
      </c>
      <c r="N296" s="39"/>
      <c r="O296" s="22" t="str">
        <f t="shared" si="30"/>
        <v>Ajutised ehitised ehitusplatsil</v>
      </c>
      <c r="P296" s="15"/>
      <c r="Q296" s="30">
        <f t="shared" si="28"/>
        <v>0</v>
      </c>
      <c r="R296" s="40"/>
      <c r="S296" s="35"/>
    </row>
    <row r="297" spans="1:19" s="31" customFormat="1" ht="15">
      <c r="A297" s="6"/>
      <c r="B297" s="86">
        <v>811</v>
      </c>
      <c r="C297" s="87" t="s">
        <v>417</v>
      </c>
      <c r="D297" s="76"/>
      <c r="E297" s="76"/>
      <c r="F297" s="76"/>
      <c r="G297" s="88">
        <f>SUM(E297*F297)</f>
        <v>0</v>
      </c>
      <c r="H297" s="51"/>
      <c r="I297" s="6"/>
      <c r="J297" s="9"/>
      <c r="K297" s="36">
        <v>811</v>
      </c>
      <c r="L297" s="11"/>
      <c r="M297" s="73">
        <f t="shared" si="29"/>
        <v>0</v>
      </c>
      <c r="N297" s="39"/>
      <c r="O297" s="22" t="str">
        <f t="shared" si="30"/>
        <v>Soojakud ja olmeruumid</v>
      </c>
      <c r="P297" s="15"/>
      <c r="Q297" s="30">
        <f t="shared" si="28"/>
        <v>0</v>
      </c>
      <c r="R297" s="40"/>
      <c r="S297" s="35"/>
    </row>
    <row r="298" spans="1:19" s="31" customFormat="1" ht="15">
      <c r="A298" s="6"/>
      <c r="B298" s="86">
        <v>812</v>
      </c>
      <c r="C298" s="87" t="s">
        <v>418</v>
      </c>
      <c r="D298" s="76"/>
      <c r="E298" s="76"/>
      <c r="F298" s="76"/>
      <c r="G298" s="88">
        <f t="shared" ref="G298:G304" si="35">SUM(E298*F298)</f>
        <v>0</v>
      </c>
      <c r="H298" s="51"/>
      <c r="I298" s="6"/>
      <c r="J298" s="9"/>
      <c r="K298" s="36">
        <v>812</v>
      </c>
      <c r="L298" s="11"/>
      <c r="M298" s="73">
        <f t="shared" si="29"/>
        <v>0</v>
      </c>
      <c r="N298" s="39"/>
      <c r="O298" s="22" t="str">
        <f t="shared" si="30"/>
        <v>Teed ja laod</v>
      </c>
      <c r="P298" s="15"/>
      <c r="Q298" s="30">
        <f t="shared" si="28"/>
        <v>0</v>
      </c>
      <c r="R298" s="40"/>
      <c r="S298" s="35"/>
    </row>
    <row r="299" spans="1:19" s="31" customFormat="1" ht="15">
      <c r="A299" s="6"/>
      <c r="B299" s="86">
        <v>813</v>
      </c>
      <c r="C299" s="87" t="s">
        <v>419</v>
      </c>
      <c r="D299" s="76"/>
      <c r="E299" s="76"/>
      <c r="F299" s="76"/>
      <c r="G299" s="88">
        <f t="shared" si="35"/>
        <v>0</v>
      </c>
      <c r="H299" s="51"/>
      <c r="I299" s="6"/>
      <c r="J299" s="9"/>
      <c r="K299" s="36">
        <v>813</v>
      </c>
      <c r="L299" s="11"/>
      <c r="M299" s="73">
        <f t="shared" si="29"/>
        <v>0</v>
      </c>
      <c r="N299" s="39"/>
      <c r="O299" s="22" t="str">
        <f t="shared" si="30"/>
        <v>Kraanateed</v>
      </c>
      <c r="P299" s="15"/>
      <c r="Q299" s="30">
        <f t="shared" ref="Q299:Q356" si="36">G299</f>
        <v>0</v>
      </c>
      <c r="R299" s="40"/>
      <c r="S299" s="35"/>
    </row>
    <row r="300" spans="1:19" s="31" customFormat="1" ht="15">
      <c r="A300" s="6"/>
      <c r="B300" s="86">
        <v>814</v>
      </c>
      <c r="C300" s="87" t="s">
        <v>420</v>
      </c>
      <c r="D300" s="76"/>
      <c r="E300" s="76"/>
      <c r="F300" s="76"/>
      <c r="G300" s="88">
        <f t="shared" si="35"/>
        <v>0</v>
      </c>
      <c r="H300" s="51"/>
      <c r="I300" s="6"/>
      <c r="J300" s="9"/>
      <c r="K300" s="36">
        <v>814</v>
      </c>
      <c r="L300" s="11"/>
      <c r="M300" s="73">
        <f t="shared" ref="M300:M356" si="37">G300</f>
        <v>0</v>
      </c>
      <c r="N300" s="39"/>
      <c r="O300" s="22" t="str">
        <f t="shared" ref="O300:O356" si="38">C300</f>
        <v>Seadmeplatsid ja töökohad</v>
      </c>
      <c r="P300" s="15"/>
      <c r="Q300" s="30">
        <f t="shared" si="36"/>
        <v>0</v>
      </c>
      <c r="R300" s="40"/>
      <c r="S300" s="35"/>
    </row>
    <row r="301" spans="1:19" s="31" customFormat="1" ht="15">
      <c r="A301" s="6"/>
      <c r="B301" s="86">
        <v>815</v>
      </c>
      <c r="C301" s="87" t="s">
        <v>421</v>
      </c>
      <c r="D301" s="76"/>
      <c r="E301" s="76"/>
      <c r="F301" s="76"/>
      <c r="G301" s="88">
        <f t="shared" si="35"/>
        <v>0</v>
      </c>
      <c r="H301" s="51"/>
      <c r="I301" s="6"/>
      <c r="J301" s="9"/>
      <c r="K301" s="36">
        <v>815</v>
      </c>
      <c r="L301" s="11"/>
      <c r="M301" s="73">
        <f t="shared" si="37"/>
        <v>0</v>
      </c>
      <c r="N301" s="39"/>
      <c r="O301" s="22" t="str">
        <f t="shared" si="38"/>
        <v>Piirded ja reklaamtahvlid</v>
      </c>
      <c r="P301" s="15"/>
      <c r="Q301" s="30">
        <f t="shared" si="36"/>
        <v>0</v>
      </c>
      <c r="R301" s="40"/>
      <c r="S301" s="35"/>
    </row>
    <row r="302" spans="1:19" s="31" customFormat="1" ht="15">
      <c r="A302" s="6"/>
      <c r="B302" s="86">
        <v>816</v>
      </c>
      <c r="C302" s="87" t="s">
        <v>422</v>
      </c>
      <c r="D302" s="76"/>
      <c r="E302" s="76"/>
      <c r="F302" s="76"/>
      <c r="G302" s="88">
        <f t="shared" si="35"/>
        <v>0</v>
      </c>
      <c r="H302" s="51"/>
      <c r="I302" s="6"/>
      <c r="J302" s="9"/>
      <c r="K302" s="36">
        <v>816</v>
      </c>
      <c r="L302" s="11"/>
      <c r="M302" s="73">
        <f t="shared" si="37"/>
        <v>0</v>
      </c>
      <c r="N302" s="39"/>
      <c r="O302" s="22" t="str">
        <f t="shared" si="38"/>
        <v>Ehitiste kaitse</v>
      </c>
      <c r="P302" s="15"/>
      <c r="Q302" s="30">
        <f t="shared" si="36"/>
        <v>0</v>
      </c>
      <c r="R302" s="40"/>
      <c r="S302" s="35"/>
    </row>
    <row r="303" spans="1:19" s="31" customFormat="1" ht="15">
      <c r="A303" s="6"/>
      <c r="B303" s="86">
        <v>817</v>
      </c>
      <c r="C303" s="87" t="s">
        <v>423</v>
      </c>
      <c r="D303" s="76"/>
      <c r="E303" s="76"/>
      <c r="F303" s="76"/>
      <c r="G303" s="88">
        <f t="shared" si="35"/>
        <v>0</v>
      </c>
      <c r="H303" s="51"/>
      <c r="I303" s="6"/>
      <c r="J303" s="9"/>
      <c r="K303" s="36">
        <v>817</v>
      </c>
      <c r="L303" s="11"/>
      <c r="M303" s="73">
        <f t="shared" si="37"/>
        <v>0</v>
      </c>
      <c r="N303" s="39"/>
      <c r="O303" s="22" t="str">
        <f t="shared" si="38"/>
        <v>Tööohutusmeetmed</v>
      </c>
      <c r="P303" s="15"/>
      <c r="Q303" s="30">
        <f t="shared" si="36"/>
        <v>0</v>
      </c>
      <c r="R303" s="40"/>
      <c r="S303" s="35"/>
    </row>
    <row r="304" spans="1:19" s="31" customFormat="1" ht="15">
      <c r="A304" s="6"/>
      <c r="B304" s="86">
        <v>818</v>
      </c>
      <c r="C304" s="87" t="s">
        <v>424</v>
      </c>
      <c r="D304" s="76"/>
      <c r="E304" s="76"/>
      <c r="F304" s="76"/>
      <c r="G304" s="88">
        <f t="shared" si="35"/>
        <v>0</v>
      </c>
      <c r="H304" s="51"/>
      <c r="I304" s="6"/>
      <c r="J304" s="9"/>
      <c r="K304" s="36">
        <v>818</v>
      </c>
      <c r="L304" s="11"/>
      <c r="M304" s="73">
        <f t="shared" si="37"/>
        <v>0</v>
      </c>
      <c r="N304" s="39"/>
      <c r="O304" s="22" t="str">
        <f t="shared" si="38"/>
        <v>Tellingud, lavad ja tõstukid</v>
      </c>
      <c r="P304" s="15"/>
      <c r="Q304" s="30">
        <f t="shared" si="36"/>
        <v>0</v>
      </c>
      <c r="R304" s="40"/>
      <c r="S304" s="35"/>
    </row>
    <row r="305" spans="1:19" s="31" customFormat="1" ht="15">
      <c r="A305" s="6"/>
      <c r="B305" s="79">
        <v>82</v>
      </c>
      <c r="C305" s="85" t="s">
        <v>425</v>
      </c>
      <c r="D305" s="79"/>
      <c r="E305" s="79"/>
      <c r="F305" s="79"/>
      <c r="G305" s="72">
        <f>SUM(G306:G310)</f>
        <v>0</v>
      </c>
      <c r="H305" s="51"/>
      <c r="I305" s="6"/>
      <c r="J305" s="9"/>
      <c r="K305" s="36">
        <v>82</v>
      </c>
      <c r="L305" s="11"/>
      <c r="M305" s="73">
        <f t="shared" si="37"/>
        <v>0</v>
      </c>
      <c r="N305" s="39"/>
      <c r="O305" s="22" t="str">
        <f t="shared" si="38"/>
        <v>Ajutised tehnosüsteemid</v>
      </c>
      <c r="P305" s="15"/>
      <c r="Q305" s="30">
        <f t="shared" si="36"/>
        <v>0</v>
      </c>
      <c r="R305" s="40"/>
      <c r="S305" s="35"/>
    </row>
    <row r="306" spans="1:19" s="31" customFormat="1" ht="15">
      <c r="A306" s="6"/>
      <c r="B306" s="86">
        <v>821</v>
      </c>
      <c r="C306" s="87" t="s">
        <v>426</v>
      </c>
      <c r="D306" s="76"/>
      <c r="E306" s="76"/>
      <c r="F306" s="76"/>
      <c r="G306" s="88">
        <f>SUM(E306*F306)</f>
        <v>0</v>
      </c>
      <c r="H306" s="51"/>
      <c r="I306" s="6"/>
      <c r="J306" s="9"/>
      <c r="K306" s="36">
        <v>821</v>
      </c>
      <c r="L306" s="11"/>
      <c r="M306" s="73">
        <f t="shared" si="37"/>
        <v>0</v>
      </c>
      <c r="N306" s="39"/>
      <c r="O306" s="22" t="str">
        <f t="shared" si="38"/>
        <v>Vesi ja kanalisatsioon</v>
      </c>
      <c r="P306" s="15"/>
      <c r="Q306" s="30">
        <f t="shared" si="36"/>
        <v>0</v>
      </c>
      <c r="R306" s="40"/>
      <c r="S306" s="35"/>
    </row>
    <row r="307" spans="1:19" s="31" customFormat="1" ht="15">
      <c r="A307" s="6"/>
      <c r="B307" s="86">
        <v>822</v>
      </c>
      <c r="C307" s="87" t="s">
        <v>427</v>
      </c>
      <c r="D307" s="76"/>
      <c r="E307" s="76"/>
      <c r="F307" s="76"/>
      <c r="G307" s="88">
        <f>SUM(E307*F307)</f>
        <v>0</v>
      </c>
      <c r="H307" s="51"/>
      <c r="I307" s="6"/>
      <c r="J307" s="9"/>
      <c r="K307" s="36">
        <v>822</v>
      </c>
      <c r="L307" s="11"/>
      <c r="M307" s="73">
        <f t="shared" si="37"/>
        <v>0</v>
      </c>
      <c r="N307" s="39"/>
      <c r="O307" s="22" t="str">
        <f t="shared" si="38"/>
        <v>Elektripaigaldis</v>
      </c>
      <c r="P307" s="15"/>
      <c r="Q307" s="30">
        <f t="shared" si="36"/>
        <v>0</v>
      </c>
      <c r="R307" s="40"/>
      <c r="S307" s="35"/>
    </row>
    <row r="308" spans="1:19" s="31" customFormat="1" ht="15">
      <c r="A308" s="6"/>
      <c r="B308" s="86">
        <v>823</v>
      </c>
      <c r="C308" s="87" t="s">
        <v>428</v>
      </c>
      <c r="D308" s="76"/>
      <c r="E308" s="76"/>
      <c r="F308" s="76"/>
      <c r="G308" s="88">
        <f>SUM(E308*F308)</f>
        <v>0</v>
      </c>
      <c r="H308" s="51"/>
      <c r="I308" s="6"/>
      <c r="J308" s="9"/>
      <c r="K308" s="36">
        <v>823</v>
      </c>
      <c r="L308" s="11"/>
      <c r="M308" s="73">
        <f t="shared" si="37"/>
        <v>0</v>
      </c>
      <c r="N308" s="39"/>
      <c r="O308" s="22" t="str">
        <f t="shared" si="38"/>
        <v>Valgustus</v>
      </c>
      <c r="P308" s="15"/>
      <c r="Q308" s="30">
        <f t="shared" si="36"/>
        <v>0</v>
      </c>
      <c r="R308" s="40"/>
      <c r="S308" s="35"/>
    </row>
    <row r="309" spans="1:19" s="31" customFormat="1" ht="15">
      <c r="A309" s="6"/>
      <c r="B309" s="86">
        <v>824</v>
      </c>
      <c r="C309" s="87" t="s">
        <v>429</v>
      </c>
      <c r="D309" s="76"/>
      <c r="E309" s="76"/>
      <c r="F309" s="76"/>
      <c r="G309" s="88">
        <f>SUM(E309*F309)</f>
        <v>0</v>
      </c>
      <c r="H309" s="51"/>
      <c r="I309" s="6"/>
      <c r="J309" s="9"/>
      <c r="K309" s="36">
        <v>824</v>
      </c>
      <c r="L309" s="11"/>
      <c r="M309" s="73">
        <f t="shared" si="37"/>
        <v>0</v>
      </c>
      <c r="N309" s="39"/>
      <c r="O309" s="22" t="str">
        <f t="shared" si="38"/>
        <v>Side ja infosüsteemid</v>
      </c>
      <c r="P309" s="15"/>
      <c r="Q309" s="30">
        <f t="shared" si="36"/>
        <v>0</v>
      </c>
      <c r="R309" s="40"/>
      <c r="S309" s="35"/>
    </row>
    <row r="310" spans="1:19" s="31" customFormat="1" ht="15">
      <c r="A310" s="6"/>
      <c r="B310" s="86">
        <v>825</v>
      </c>
      <c r="C310" s="87" t="s">
        <v>430</v>
      </c>
      <c r="D310" s="76"/>
      <c r="E310" s="76"/>
      <c r="F310" s="76"/>
      <c r="G310" s="88">
        <f>SUM(E310*F310)</f>
        <v>0</v>
      </c>
      <c r="H310" s="51"/>
      <c r="I310" s="6"/>
      <c r="J310" s="9"/>
      <c r="K310" s="36">
        <v>825</v>
      </c>
      <c r="L310" s="11"/>
      <c r="M310" s="73">
        <f t="shared" si="37"/>
        <v>0</v>
      </c>
      <c r="N310" s="39"/>
      <c r="O310" s="22" t="str">
        <f t="shared" si="38"/>
        <v>Ajutine küte</v>
      </c>
      <c r="P310" s="15"/>
      <c r="Q310" s="30">
        <f t="shared" si="36"/>
        <v>0</v>
      </c>
      <c r="R310" s="40"/>
      <c r="S310" s="35"/>
    </row>
    <row r="311" spans="1:19" s="31" customFormat="1" ht="15">
      <c r="A311" s="6"/>
      <c r="B311" s="79">
        <v>83</v>
      </c>
      <c r="C311" s="85" t="s">
        <v>431</v>
      </c>
      <c r="D311" s="79"/>
      <c r="E311" s="79"/>
      <c r="F311" s="79"/>
      <c r="G311" s="72">
        <f>SUM(G312:G316)</f>
        <v>0</v>
      </c>
      <c r="H311" s="51"/>
      <c r="I311" s="6"/>
      <c r="J311" s="9"/>
      <c r="K311" s="36">
        <v>83</v>
      </c>
      <c r="L311" s="11"/>
      <c r="M311" s="73">
        <f t="shared" si="37"/>
        <v>0</v>
      </c>
      <c r="N311" s="39"/>
      <c r="O311" s="22" t="str">
        <f t="shared" si="38"/>
        <v>Masinad ja seadmed</v>
      </c>
      <c r="P311" s="15"/>
      <c r="Q311" s="30">
        <f t="shared" si="36"/>
        <v>0</v>
      </c>
      <c r="R311" s="40"/>
      <c r="S311" s="35"/>
    </row>
    <row r="312" spans="1:19" s="31" customFormat="1" ht="15">
      <c r="A312" s="6"/>
      <c r="B312" s="86">
        <v>831</v>
      </c>
      <c r="C312" s="87" t="s">
        <v>432</v>
      </c>
      <c r="D312" s="76"/>
      <c r="E312" s="76"/>
      <c r="F312" s="76"/>
      <c r="G312" s="88">
        <f>SUM(E312*F312)</f>
        <v>0</v>
      </c>
      <c r="H312" s="51"/>
      <c r="I312" s="6"/>
      <c r="J312" s="9"/>
      <c r="K312" s="36">
        <v>831</v>
      </c>
      <c r="L312" s="11"/>
      <c r="M312" s="73">
        <f t="shared" si="37"/>
        <v>0</v>
      </c>
      <c r="N312" s="39"/>
      <c r="O312" s="22" t="str">
        <f t="shared" si="38"/>
        <v>Betooni- ja segusõlmed</v>
      </c>
      <c r="P312" s="15"/>
      <c r="Q312" s="30">
        <f t="shared" si="36"/>
        <v>0</v>
      </c>
      <c r="R312" s="40"/>
      <c r="S312" s="35"/>
    </row>
    <row r="313" spans="1:19" s="31" customFormat="1" ht="15">
      <c r="A313" s="6"/>
      <c r="B313" s="86">
        <v>832</v>
      </c>
      <c r="C313" s="87" t="s">
        <v>433</v>
      </c>
      <c r="D313" s="76"/>
      <c r="E313" s="76"/>
      <c r="F313" s="76"/>
      <c r="G313" s="88">
        <f t="shared" ref="G313:G318" si="39">SUM(E313*F313)</f>
        <v>0</v>
      </c>
      <c r="H313" s="51"/>
      <c r="I313" s="6"/>
      <c r="J313" s="9"/>
      <c r="K313" s="36">
        <v>832</v>
      </c>
      <c r="L313" s="11"/>
      <c r="M313" s="73">
        <f t="shared" si="37"/>
        <v>0</v>
      </c>
      <c r="N313" s="39"/>
      <c r="O313" s="22" t="str">
        <f t="shared" si="38"/>
        <v>Mobiilkraanad</v>
      </c>
      <c r="P313" s="15"/>
      <c r="Q313" s="30">
        <f t="shared" si="36"/>
        <v>0</v>
      </c>
      <c r="R313" s="40"/>
      <c r="S313" s="35"/>
    </row>
    <row r="314" spans="1:19" s="31" customFormat="1" ht="15">
      <c r="A314" s="6"/>
      <c r="B314" s="86">
        <v>833</v>
      </c>
      <c r="C314" s="87" t="s">
        <v>434</v>
      </c>
      <c r="D314" s="76"/>
      <c r="E314" s="76"/>
      <c r="F314" s="76"/>
      <c r="G314" s="88">
        <f t="shared" si="39"/>
        <v>0</v>
      </c>
      <c r="H314" s="51"/>
      <c r="I314" s="6"/>
      <c r="J314" s="9"/>
      <c r="K314" s="36">
        <v>833</v>
      </c>
      <c r="L314" s="11"/>
      <c r="M314" s="73">
        <f t="shared" si="37"/>
        <v>0</v>
      </c>
      <c r="N314" s="39"/>
      <c r="O314" s="22" t="str">
        <f t="shared" si="38"/>
        <v>Tornkraanad</v>
      </c>
      <c r="P314" s="15"/>
      <c r="Q314" s="30">
        <f t="shared" si="36"/>
        <v>0</v>
      </c>
      <c r="R314" s="40"/>
      <c r="S314" s="35"/>
    </row>
    <row r="315" spans="1:19" s="31" customFormat="1" ht="15">
      <c r="A315" s="6"/>
      <c r="B315" s="86">
        <v>834</v>
      </c>
      <c r="C315" s="87" t="s">
        <v>435</v>
      </c>
      <c r="D315" s="76"/>
      <c r="E315" s="76"/>
      <c r="F315" s="76"/>
      <c r="G315" s="88">
        <f t="shared" si="39"/>
        <v>0</v>
      </c>
      <c r="H315" s="51"/>
      <c r="I315" s="6"/>
      <c r="J315" s="9"/>
      <c r="K315" s="36">
        <v>834</v>
      </c>
      <c r="L315" s="11"/>
      <c r="M315" s="73">
        <f t="shared" si="37"/>
        <v>0</v>
      </c>
      <c r="N315" s="39"/>
      <c r="O315" s="22" t="str">
        <f t="shared" si="38"/>
        <v>Ehitusliftid</v>
      </c>
      <c r="P315" s="15"/>
      <c r="Q315" s="30">
        <f t="shared" si="36"/>
        <v>0</v>
      </c>
      <c r="R315" s="40"/>
      <c r="S315" s="35"/>
    </row>
    <row r="316" spans="1:19" s="31" customFormat="1" ht="15">
      <c r="A316" s="6"/>
      <c r="B316" s="86">
        <v>835</v>
      </c>
      <c r="C316" s="87" t="s">
        <v>436</v>
      </c>
      <c r="D316" s="76"/>
      <c r="E316" s="76"/>
      <c r="F316" s="76"/>
      <c r="G316" s="88">
        <f t="shared" si="39"/>
        <v>0</v>
      </c>
      <c r="H316" s="51"/>
      <c r="I316" s="6"/>
      <c r="J316" s="9"/>
      <c r="K316" s="36">
        <v>835</v>
      </c>
      <c r="L316" s="11"/>
      <c r="M316" s="73">
        <f t="shared" si="37"/>
        <v>0</v>
      </c>
      <c r="N316" s="39"/>
      <c r="O316" s="22" t="str">
        <f t="shared" si="38"/>
        <v>Betoonipumbad</v>
      </c>
      <c r="P316" s="15"/>
      <c r="Q316" s="30">
        <f t="shared" si="36"/>
        <v>0</v>
      </c>
      <c r="R316" s="40"/>
      <c r="S316" s="35"/>
    </row>
    <row r="317" spans="1:19" s="31" customFormat="1" ht="15">
      <c r="A317" s="6"/>
      <c r="B317" s="89">
        <v>84</v>
      </c>
      <c r="C317" s="90" t="s">
        <v>437</v>
      </c>
      <c r="D317" s="76"/>
      <c r="E317" s="76"/>
      <c r="F317" s="76"/>
      <c r="G317" s="88">
        <f t="shared" si="39"/>
        <v>0</v>
      </c>
      <c r="H317" s="51"/>
      <c r="I317" s="6"/>
      <c r="J317" s="9"/>
      <c r="K317" s="36">
        <v>84</v>
      </c>
      <c r="L317" s="11"/>
      <c r="M317" s="73">
        <f t="shared" si="37"/>
        <v>0</v>
      </c>
      <c r="N317" s="39"/>
      <c r="O317" s="22" t="str">
        <f t="shared" si="38"/>
        <v>Tööriistad ja instrumendid</v>
      </c>
      <c r="P317" s="15"/>
      <c r="Q317" s="30">
        <f t="shared" si="36"/>
        <v>0</v>
      </c>
      <c r="R317" s="40"/>
      <c r="S317" s="35"/>
    </row>
    <row r="318" spans="1:19" s="31" customFormat="1" ht="15">
      <c r="A318" s="6"/>
      <c r="B318" s="89">
        <v>85</v>
      </c>
      <c r="C318" s="90" t="s">
        <v>438</v>
      </c>
      <c r="D318" s="76"/>
      <c r="E318" s="76"/>
      <c r="F318" s="76"/>
      <c r="G318" s="88">
        <f t="shared" si="39"/>
        <v>0</v>
      </c>
      <c r="H318" s="51"/>
      <c r="I318" s="6"/>
      <c r="J318" s="9"/>
      <c r="K318" s="36">
        <v>85</v>
      </c>
      <c r="L318" s="11"/>
      <c r="M318" s="73">
        <f t="shared" si="37"/>
        <v>0</v>
      </c>
      <c r="N318" s="39"/>
      <c r="O318" s="22" t="str">
        <f t="shared" si="38"/>
        <v>Abimaterjalid</v>
      </c>
      <c r="P318" s="15"/>
      <c r="Q318" s="30">
        <f t="shared" si="36"/>
        <v>0</v>
      </c>
      <c r="R318" s="40"/>
      <c r="S318" s="35"/>
    </row>
    <row r="319" spans="1:19" s="31" customFormat="1" ht="15">
      <c r="A319" s="6"/>
      <c r="B319" s="79">
        <v>86</v>
      </c>
      <c r="C319" s="85" t="s">
        <v>439</v>
      </c>
      <c r="D319" s="79"/>
      <c r="E319" s="79"/>
      <c r="F319" s="79"/>
      <c r="G319" s="72">
        <f>SUM(G320:G324)</f>
        <v>0</v>
      </c>
      <c r="H319" s="51"/>
      <c r="I319" s="6"/>
      <c r="J319" s="9"/>
      <c r="K319" s="36">
        <v>86</v>
      </c>
      <c r="L319" s="11"/>
      <c r="M319" s="73">
        <f t="shared" si="37"/>
        <v>0</v>
      </c>
      <c r="N319" s="39"/>
      <c r="O319" s="22" t="str">
        <f t="shared" si="38"/>
        <v>Energiakulu</v>
      </c>
      <c r="P319" s="15"/>
      <c r="Q319" s="30">
        <f t="shared" si="36"/>
        <v>0</v>
      </c>
      <c r="R319" s="40"/>
      <c r="S319" s="35"/>
    </row>
    <row r="320" spans="1:19" s="31" customFormat="1" ht="15">
      <c r="A320" s="6"/>
      <c r="B320" s="86">
        <v>861</v>
      </c>
      <c r="C320" s="87" t="s">
        <v>440</v>
      </c>
      <c r="D320" s="76"/>
      <c r="E320" s="76"/>
      <c r="F320" s="76"/>
      <c r="G320" s="88">
        <f>SUM(E320*F320)</f>
        <v>0</v>
      </c>
      <c r="H320" s="51"/>
      <c r="I320" s="6"/>
      <c r="J320" s="9"/>
      <c r="K320" s="36">
        <v>861</v>
      </c>
      <c r="L320" s="11"/>
      <c r="M320" s="73">
        <f t="shared" si="37"/>
        <v>0</v>
      </c>
      <c r="N320" s="39"/>
      <c r="O320" s="22" t="str">
        <f t="shared" si="38"/>
        <v>Elektrikulu</v>
      </c>
      <c r="P320" s="15"/>
      <c r="Q320" s="30">
        <f t="shared" si="36"/>
        <v>0</v>
      </c>
      <c r="R320" s="40"/>
      <c r="S320" s="35"/>
    </row>
    <row r="321" spans="1:19" s="31" customFormat="1" ht="15">
      <c r="A321" s="6"/>
      <c r="B321" s="86">
        <v>862</v>
      </c>
      <c r="C321" s="87" t="s">
        <v>441</v>
      </c>
      <c r="D321" s="76"/>
      <c r="E321" s="76"/>
      <c r="F321" s="76"/>
      <c r="G321" s="88">
        <f>SUM(E321*F321)</f>
        <v>0</v>
      </c>
      <c r="H321" s="51"/>
      <c r="I321" s="6"/>
      <c r="J321" s="9"/>
      <c r="K321" s="36">
        <v>862</v>
      </c>
      <c r="L321" s="11"/>
      <c r="M321" s="73">
        <f t="shared" si="37"/>
        <v>0</v>
      </c>
      <c r="N321" s="39"/>
      <c r="O321" s="22" t="str">
        <f t="shared" si="38"/>
        <v>Veekulu</v>
      </c>
      <c r="P321" s="15"/>
      <c r="Q321" s="30">
        <f t="shared" si="36"/>
        <v>0</v>
      </c>
      <c r="R321" s="40"/>
      <c r="S321" s="35"/>
    </row>
    <row r="322" spans="1:19" s="31" customFormat="1" ht="15">
      <c r="A322" s="6"/>
      <c r="B322" s="86">
        <v>863</v>
      </c>
      <c r="C322" s="87" t="s">
        <v>442</v>
      </c>
      <c r="D322" s="76"/>
      <c r="E322" s="76"/>
      <c r="F322" s="76"/>
      <c r="G322" s="88">
        <f>SUM(E322*F322)</f>
        <v>0</v>
      </c>
      <c r="H322" s="51"/>
      <c r="I322" s="6"/>
      <c r="J322" s="9"/>
      <c r="K322" s="36">
        <v>863</v>
      </c>
      <c r="L322" s="11"/>
      <c r="M322" s="73">
        <f t="shared" si="37"/>
        <v>0</v>
      </c>
      <c r="N322" s="39"/>
      <c r="O322" s="22" t="str">
        <f t="shared" si="38"/>
        <v>Gaasikulu</v>
      </c>
      <c r="P322" s="15"/>
      <c r="Q322" s="30">
        <f t="shared" si="36"/>
        <v>0</v>
      </c>
      <c r="R322" s="40"/>
      <c r="S322" s="35"/>
    </row>
    <row r="323" spans="1:19" s="31" customFormat="1" ht="15">
      <c r="A323" s="6"/>
      <c r="B323" s="86">
        <v>864</v>
      </c>
      <c r="C323" s="87" t="s">
        <v>443</v>
      </c>
      <c r="D323" s="76"/>
      <c r="E323" s="76"/>
      <c r="F323" s="76"/>
      <c r="G323" s="88">
        <f>SUM(E323*F323)</f>
        <v>0</v>
      </c>
      <c r="H323" s="51"/>
      <c r="I323" s="6"/>
      <c r="J323" s="9"/>
      <c r="K323" s="36">
        <v>864</v>
      </c>
      <c r="L323" s="11"/>
      <c r="M323" s="73">
        <f t="shared" si="37"/>
        <v>0</v>
      </c>
      <c r="N323" s="39"/>
      <c r="O323" s="22" t="str">
        <f t="shared" si="38"/>
        <v>Kütteõlikulu</v>
      </c>
      <c r="P323" s="15"/>
      <c r="Q323" s="30">
        <f t="shared" si="36"/>
        <v>0</v>
      </c>
      <c r="R323" s="40"/>
      <c r="S323" s="35"/>
    </row>
    <row r="324" spans="1:19" s="31" customFormat="1" ht="15">
      <c r="A324" s="6"/>
      <c r="B324" s="86">
        <v>865</v>
      </c>
      <c r="C324" s="87" t="s">
        <v>444</v>
      </c>
      <c r="D324" s="76"/>
      <c r="E324" s="76"/>
      <c r="F324" s="76"/>
      <c r="G324" s="88">
        <f>SUM(E324*F324)</f>
        <v>0</v>
      </c>
      <c r="H324" s="51"/>
      <c r="I324" s="6"/>
      <c r="J324" s="9"/>
      <c r="K324" s="36">
        <v>865</v>
      </c>
      <c r="L324" s="11"/>
      <c r="M324" s="73">
        <f t="shared" si="37"/>
        <v>0</v>
      </c>
      <c r="N324" s="39"/>
      <c r="O324" s="22" t="str">
        <f t="shared" si="38"/>
        <v>Kaugküte</v>
      </c>
      <c r="P324" s="15"/>
      <c r="Q324" s="30">
        <f t="shared" si="36"/>
        <v>0</v>
      </c>
      <c r="R324" s="40"/>
      <c r="S324" s="35"/>
    </row>
    <row r="325" spans="1:19" s="31" customFormat="1" ht="15">
      <c r="A325" s="6"/>
      <c r="B325" s="79">
        <v>87</v>
      </c>
      <c r="C325" s="85" t="s">
        <v>445</v>
      </c>
      <c r="D325" s="79"/>
      <c r="E325" s="79"/>
      <c r="F325" s="79"/>
      <c r="G325" s="72">
        <f>SUM(G326:G329)</f>
        <v>0</v>
      </c>
      <c r="H325" s="51"/>
      <c r="I325" s="6"/>
      <c r="J325" s="9"/>
      <c r="K325" s="36">
        <v>87</v>
      </c>
      <c r="L325" s="11"/>
      <c r="M325" s="73">
        <f t="shared" si="37"/>
        <v>0</v>
      </c>
      <c r="N325" s="39"/>
      <c r="O325" s="22" t="str">
        <f t="shared" si="38"/>
        <v>Veod</v>
      </c>
      <c r="P325" s="15"/>
      <c r="Q325" s="30">
        <f t="shared" si="36"/>
        <v>0</v>
      </c>
      <c r="R325" s="40"/>
      <c r="S325" s="35"/>
    </row>
    <row r="326" spans="1:19" s="31" customFormat="1" ht="15">
      <c r="A326" s="6"/>
      <c r="B326" s="86">
        <v>871</v>
      </c>
      <c r="C326" s="87" t="s">
        <v>446</v>
      </c>
      <c r="D326" s="76"/>
      <c r="E326" s="76"/>
      <c r="F326" s="76"/>
      <c r="G326" s="88">
        <f>SUM(E326*F326)</f>
        <v>0</v>
      </c>
      <c r="H326" s="51"/>
      <c r="I326" s="6"/>
      <c r="J326" s="9"/>
      <c r="K326" s="36">
        <v>871</v>
      </c>
      <c r="L326" s="11"/>
      <c r="M326" s="73">
        <f t="shared" si="37"/>
        <v>0</v>
      </c>
      <c r="N326" s="39"/>
      <c r="O326" s="22" t="str">
        <f t="shared" si="38"/>
        <v>Materjalide vedu</v>
      </c>
      <c r="P326" s="15"/>
      <c r="Q326" s="30">
        <f t="shared" si="36"/>
        <v>0</v>
      </c>
      <c r="R326" s="40"/>
      <c r="S326" s="35"/>
    </row>
    <row r="327" spans="1:19" s="31" customFormat="1" ht="15">
      <c r="A327" s="6"/>
      <c r="B327" s="86">
        <v>872</v>
      </c>
      <c r="C327" s="87" t="s">
        <v>447</v>
      </c>
      <c r="D327" s="76"/>
      <c r="E327" s="76"/>
      <c r="F327" s="76"/>
      <c r="G327" s="88">
        <f>SUM(E327*F327)</f>
        <v>0</v>
      </c>
      <c r="H327" s="51"/>
      <c r="I327" s="6"/>
      <c r="J327" s="9"/>
      <c r="K327" s="36">
        <v>872</v>
      </c>
      <c r="L327" s="11"/>
      <c r="M327" s="73">
        <f t="shared" si="37"/>
        <v>0</v>
      </c>
      <c r="N327" s="39"/>
      <c r="O327" s="22" t="str">
        <f t="shared" si="38"/>
        <v>Seadmete ja masinate vedu</v>
      </c>
      <c r="P327" s="15"/>
      <c r="Q327" s="30">
        <f t="shared" si="36"/>
        <v>0</v>
      </c>
      <c r="R327" s="40"/>
      <c r="S327" s="35"/>
    </row>
    <row r="328" spans="1:19" s="31" customFormat="1" ht="15">
      <c r="A328" s="6"/>
      <c r="B328" s="86">
        <v>873</v>
      </c>
      <c r="C328" s="87" t="s">
        <v>448</v>
      </c>
      <c r="D328" s="76"/>
      <c r="E328" s="76"/>
      <c r="F328" s="76"/>
      <c r="G328" s="88">
        <f>SUM(E328*F328)</f>
        <v>0</v>
      </c>
      <c r="H328" s="51"/>
      <c r="I328" s="6"/>
      <c r="J328" s="9"/>
      <c r="K328" s="36">
        <v>873</v>
      </c>
      <c r="L328" s="11"/>
      <c r="M328" s="73">
        <f t="shared" si="37"/>
        <v>0</v>
      </c>
      <c r="N328" s="39"/>
      <c r="O328" s="22" t="str">
        <f t="shared" si="38"/>
        <v>Töötajate vedu</v>
      </c>
      <c r="P328" s="15"/>
      <c r="Q328" s="30">
        <f t="shared" si="36"/>
        <v>0</v>
      </c>
      <c r="R328" s="40"/>
      <c r="S328" s="35"/>
    </row>
    <row r="329" spans="1:19" s="31" customFormat="1" ht="15">
      <c r="A329" s="6"/>
      <c r="B329" s="86">
        <v>874</v>
      </c>
      <c r="C329" s="87" t="s">
        <v>449</v>
      </c>
      <c r="D329" s="76"/>
      <c r="E329" s="76"/>
      <c r="F329" s="76"/>
      <c r="G329" s="88">
        <f>SUM(E329*F329)</f>
        <v>0</v>
      </c>
      <c r="H329" s="51"/>
      <c r="I329" s="6"/>
      <c r="J329" s="9"/>
      <c r="K329" s="36">
        <v>874</v>
      </c>
      <c r="L329" s="11"/>
      <c r="M329" s="73">
        <f t="shared" si="37"/>
        <v>0</v>
      </c>
      <c r="N329" s="39"/>
      <c r="O329" s="22" t="str">
        <f t="shared" si="38"/>
        <v>Jäätmekäitlus</v>
      </c>
      <c r="P329" s="15"/>
      <c r="Q329" s="30">
        <f t="shared" si="36"/>
        <v>0</v>
      </c>
      <c r="R329" s="40"/>
      <c r="S329" s="35"/>
    </row>
    <row r="330" spans="1:19" s="31" customFormat="1" ht="15">
      <c r="A330" s="6"/>
      <c r="B330" s="79">
        <v>9</v>
      </c>
      <c r="C330" s="85" t="s">
        <v>450</v>
      </c>
      <c r="D330" s="79"/>
      <c r="E330" s="79"/>
      <c r="F330" s="79"/>
      <c r="G330" s="72">
        <f>SUM(G331,G339,G345,G346,G351)</f>
        <v>0</v>
      </c>
      <c r="H330" s="51"/>
      <c r="I330" s="6"/>
      <c r="J330" s="9"/>
      <c r="K330" s="36">
        <v>9</v>
      </c>
      <c r="L330" s="11"/>
      <c r="M330" s="73">
        <f t="shared" si="37"/>
        <v>0</v>
      </c>
      <c r="N330" s="39"/>
      <c r="O330" s="22" t="str">
        <f t="shared" si="38"/>
        <v>EHITUSPLATSI ÜLDKULUD</v>
      </c>
      <c r="P330" s="15"/>
      <c r="Q330" s="30">
        <f t="shared" si="36"/>
        <v>0</v>
      </c>
      <c r="R330" s="40"/>
      <c r="S330" s="35"/>
    </row>
    <row r="331" spans="1:19" s="31" customFormat="1" ht="17.100000000000001" customHeight="1">
      <c r="A331" s="6"/>
      <c r="B331" s="79">
        <v>91</v>
      </c>
      <c r="C331" s="85" t="s">
        <v>451</v>
      </c>
      <c r="D331" s="79"/>
      <c r="E331" s="79"/>
      <c r="F331" s="79"/>
      <c r="G331" s="72">
        <f>SUM(G332:G338)</f>
        <v>0</v>
      </c>
      <c r="H331" s="51"/>
      <c r="I331" s="6"/>
      <c r="J331" s="9"/>
      <c r="K331" s="36">
        <v>91</v>
      </c>
      <c r="L331" s="11"/>
      <c r="M331" s="73">
        <f t="shared" si="37"/>
        <v>0</v>
      </c>
      <c r="N331" s="39"/>
      <c r="O331" s="22" t="str">
        <f t="shared" si="38"/>
        <v>Juhtimiskulud</v>
      </c>
      <c r="P331" s="15"/>
      <c r="Q331" s="30">
        <f t="shared" si="36"/>
        <v>0</v>
      </c>
      <c r="R331" s="40"/>
      <c r="S331" s="35"/>
    </row>
    <row r="332" spans="1:19" s="31" customFormat="1" ht="15">
      <c r="A332" s="6"/>
      <c r="B332" s="86">
        <v>911</v>
      </c>
      <c r="C332" s="87" t="s">
        <v>452</v>
      </c>
      <c r="D332" s="76"/>
      <c r="E332" s="76"/>
      <c r="F332" s="76"/>
      <c r="G332" s="88">
        <f>SUM(E332*F332)</f>
        <v>0</v>
      </c>
      <c r="H332" s="51"/>
      <c r="I332" s="6"/>
      <c r="J332" s="9"/>
      <c r="K332" s="36">
        <v>911</v>
      </c>
      <c r="L332" s="11"/>
      <c r="M332" s="73">
        <f t="shared" si="37"/>
        <v>0</v>
      </c>
      <c r="N332" s="39"/>
      <c r="O332" s="22" t="str">
        <f t="shared" si="38"/>
        <v>ITP palgad</v>
      </c>
      <c r="P332" s="15"/>
      <c r="Q332" s="30">
        <f t="shared" si="36"/>
        <v>0</v>
      </c>
      <c r="R332" s="40"/>
      <c r="S332" s="35"/>
    </row>
    <row r="333" spans="1:19" s="31" customFormat="1" ht="15">
      <c r="A333" s="6"/>
      <c r="B333" s="86">
        <v>912</v>
      </c>
      <c r="C333" s="87" t="s">
        <v>453</v>
      </c>
      <c r="D333" s="76"/>
      <c r="E333" s="76"/>
      <c r="F333" s="76"/>
      <c r="G333" s="88">
        <f t="shared" ref="G333:G338" si="40">SUM(E333*F333)</f>
        <v>0</v>
      </c>
      <c r="H333" s="51"/>
      <c r="I333" s="6"/>
      <c r="J333" s="9"/>
      <c r="K333" s="36">
        <v>912</v>
      </c>
      <c r="L333" s="11"/>
      <c r="M333" s="73">
        <f t="shared" si="37"/>
        <v>0</v>
      </c>
      <c r="N333" s="39"/>
      <c r="O333" s="22" t="str">
        <f t="shared" si="38"/>
        <v>Kontori ülalpidamiskulud</v>
      </c>
      <c r="P333" s="15"/>
      <c r="Q333" s="30">
        <f t="shared" si="36"/>
        <v>0</v>
      </c>
      <c r="R333" s="40"/>
      <c r="S333" s="35"/>
    </row>
    <row r="334" spans="1:19" s="31" customFormat="1" ht="15">
      <c r="A334" s="6"/>
      <c r="B334" s="86">
        <v>913</v>
      </c>
      <c r="C334" s="87" t="s">
        <v>454</v>
      </c>
      <c r="D334" s="76"/>
      <c r="E334" s="76"/>
      <c r="F334" s="76"/>
      <c r="G334" s="88">
        <f t="shared" si="40"/>
        <v>0</v>
      </c>
      <c r="H334" s="51"/>
      <c r="I334" s="6"/>
      <c r="J334" s="9"/>
      <c r="K334" s="36">
        <v>913</v>
      </c>
      <c r="L334" s="11"/>
      <c r="M334" s="73">
        <f t="shared" si="37"/>
        <v>0</v>
      </c>
      <c r="N334" s="39"/>
      <c r="O334" s="22" t="str">
        <f t="shared" si="38"/>
        <v>Abitööliste palgad</v>
      </c>
      <c r="P334" s="15"/>
      <c r="Q334" s="30">
        <f t="shared" si="36"/>
        <v>0</v>
      </c>
      <c r="R334" s="40"/>
      <c r="S334" s="35"/>
    </row>
    <row r="335" spans="1:19" s="31" customFormat="1" ht="18" customHeight="1">
      <c r="A335" s="6"/>
      <c r="B335" s="86">
        <v>914</v>
      </c>
      <c r="C335" s="87" t="s">
        <v>455</v>
      </c>
      <c r="D335" s="76"/>
      <c r="E335" s="76"/>
      <c r="F335" s="76"/>
      <c r="G335" s="88">
        <f t="shared" si="40"/>
        <v>0</v>
      </c>
      <c r="H335" s="51"/>
      <c r="I335" s="6"/>
      <c r="J335" s="9"/>
      <c r="K335" s="36">
        <v>914</v>
      </c>
      <c r="L335" s="11"/>
      <c r="M335" s="73">
        <f t="shared" si="37"/>
        <v>0</v>
      </c>
      <c r="N335" s="39"/>
      <c r="O335" s="22" t="str">
        <f t="shared" si="38"/>
        <v>Proovide võtmine ja katsetamine</v>
      </c>
      <c r="P335" s="15"/>
      <c r="Q335" s="30">
        <f t="shared" si="36"/>
        <v>0</v>
      </c>
      <c r="R335" s="40"/>
      <c r="S335" s="35"/>
    </row>
    <row r="336" spans="1:19" s="31" customFormat="1" ht="15">
      <c r="A336" s="6"/>
      <c r="B336" s="86">
        <v>915</v>
      </c>
      <c r="C336" s="87" t="s">
        <v>456</v>
      </c>
      <c r="D336" s="76"/>
      <c r="E336" s="76"/>
      <c r="F336" s="76"/>
      <c r="G336" s="88">
        <f t="shared" si="40"/>
        <v>0</v>
      </c>
      <c r="H336" s="51"/>
      <c r="I336" s="6"/>
      <c r="J336" s="9"/>
      <c r="K336" s="36">
        <v>915</v>
      </c>
      <c r="L336" s="11"/>
      <c r="M336" s="73">
        <f t="shared" si="37"/>
        <v>0</v>
      </c>
      <c r="N336" s="39"/>
      <c r="O336" s="22" t="str">
        <f t="shared" si="38"/>
        <v>Valve</v>
      </c>
      <c r="P336" s="15"/>
      <c r="Q336" s="30">
        <f t="shared" si="36"/>
        <v>0</v>
      </c>
      <c r="R336" s="40"/>
      <c r="S336" s="35"/>
    </row>
    <row r="337" spans="1:19" s="31" customFormat="1" ht="15">
      <c r="A337" s="6"/>
      <c r="B337" s="86">
        <v>916</v>
      </c>
      <c r="C337" s="87" t="s">
        <v>457</v>
      </c>
      <c r="D337" s="76"/>
      <c r="E337" s="76"/>
      <c r="F337" s="76"/>
      <c r="G337" s="88">
        <f t="shared" si="40"/>
        <v>0</v>
      </c>
      <c r="H337" s="51"/>
      <c r="I337" s="6"/>
      <c r="J337" s="9"/>
      <c r="K337" s="36">
        <v>916</v>
      </c>
      <c r="L337" s="11"/>
      <c r="M337" s="73">
        <f t="shared" si="37"/>
        <v>0</v>
      </c>
      <c r="N337" s="39"/>
      <c r="O337" s="22" t="str">
        <f t="shared" si="38"/>
        <v>Esinduskulud</v>
      </c>
      <c r="P337" s="15"/>
      <c r="Q337" s="30">
        <f t="shared" si="36"/>
        <v>0</v>
      </c>
      <c r="R337" s="40"/>
      <c r="S337" s="35"/>
    </row>
    <row r="338" spans="1:19" s="31" customFormat="1" ht="15">
      <c r="A338" s="6"/>
      <c r="B338" s="86">
        <v>917</v>
      </c>
      <c r="C338" s="87" t="s">
        <v>458</v>
      </c>
      <c r="D338" s="76"/>
      <c r="E338" s="76"/>
      <c r="F338" s="76"/>
      <c r="G338" s="88">
        <f t="shared" si="40"/>
        <v>0</v>
      </c>
      <c r="H338" s="51"/>
      <c r="I338" s="6"/>
      <c r="J338" s="9"/>
      <c r="K338" s="36">
        <v>917</v>
      </c>
      <c r="L338" s="11"/>
      <c r="M338" s="73">
        <f t="shared" si="37"/>
        <v>0</v>
      </c>
      <c r="N338" s="39"/>
      <c r="O338" s="22" t="str">
        <f t="shared" si="38"/>
        <v>Koolitus</v>
      </c>
      <c r="P338" s="15"/>
      <c r="Q338" s="30">
        <f t="shared" si="36"/>
        <v>0</v>
      </c>
      <c r="R338" s="40"/>
      <c r="S338" s="35"/>
    </row>
    <row r="339" spans="1:19" s="31" customFormat="1" ht="15">
      <c r="A339" s="6"/>
      <c r="B339" s="79">
        <v>92</v>
      </c>
      <c r="C339" s="85" t="s">
        <v>459</v>
      </c>
      <c r="D339" s="79"/>
      <c r="E339" s="79"/>
      <c r="F339" s="79"/>
      <c r="G339" s="72">
        <f>SUM(G340:G344)</f>
        <v>0</v>
      </c>
      <c r="H339" s="51"/>
      <c r="I339" s="6"/>
      <c r="J339" s="9"/>
      <c r="K339" s="36">
        <v>92</v>
      </c>
      <c r="L339" s="11"/>
      <c r="M339" s="73">
        <f t="shared" si="37"/>
        <v>0</v>
      </c>
      <c r="N339" s="39"/>
      <c r="O339" s="22" t="str">
        <f t="shared" si="38"/>
        <v>Kulud abistavatele tegevustele</v>
      </c>
      <c r="P339" s="15"/>
      <c r="Q339" s="30">
        <f t="shared" si="36"/>
        <v>0</v>
      </c>
      <c r="R339" s="40"/>
      <c r="S339" s="35"/>
    </row>
    <row r="340" spans="1:19" s="31" customFormat="1" ht="15">
      <c r="A340" s="6"/>
      <c r="B340" s="86">
        <v>921</v>
      </c>
      <c r="C340" s="87" t="s">
        <v>460</v>
      </c>
      <c r="D340" s="76"/>
      <c r="E340" s="76"/>
      <c r="F340" s="76"/>
      <c r="G340" s="88">
        <f t="shared" ref="G340:G345" si="41">SUM(E340*F340)</f>
        <v>0</v>
      </c>
      <c r="H340" s="51"/>
      <c r="I340" s="6"/>
      <c r="J340" s="9"/>
      <c r="K340" s="36">
        <v>921</v>
      </c>
      <c r="L340" s="11"/>
      <c r="M340" s="73">
        <f t="shared" si="37"/>
        <v>0</v>
      </c>
      <c r="N340" s="39"/>
      <c r="O340" s="22" t="str">
        <f t="shared" si="38"/>
        <v>Mõõtmine</v>
      </c>
      <c r="P340" s="15"/>
      <c r="Q340" s="30">
        <f t="shared" si="36"/>
        <v>0</v>
      </c>
      <c r="R340" s="40"/>
      <c r="S340" s="35"/>
    </row>
    <row r="341" spans="1:19" s="31" customFormat="1" ht="15">
      <c r="A341" s="6"/>
      <c r="B341" s="86">
        <v>922</v>
      </c>
      <c r="C341" s="87" t="s">
        <v>461</v>
      </c>
      <c r="D341" s="76"/>
      <c r="E341" s="76"/>
      <c r="F341" s="76"/>
      <c r="G341" s="88">
        <f t="shared" si="41"/>
        <v>0</v>
      </c>
      <c r="H341" s="51"/>
      <c r="I341" s="6"/>
      <c r="J341" s="9"/>
      <c r="K341" s="36">
        <v>922</v>
      </c>
      <c r="L341" s="11"/>
      <c r="M341" s="73">
        <f t="shared" si="37"/>
        <v>0</v>
      </c>
      <c r="N341" s="39"/>
      <c r="O341" s="22" t="str">
        <f t="shared" si="38"/>
        <v>Parandus- ja remonditööd</v>
      </c>
      <c r="P341" s="15"/>
      <c r="Q341" s="30">
        <f t="shared" si="36"/>
        <v>0</v>
      </c>
      <c r="R341" s="40"/>
      <c r="S341" s="35"/>
    </row>
    <row r="342" spans="1:19" s="31" customFormat="1" ht="15">
      <c r="A342" s="6"/>
      <c r="B342" s="86">
        <v>923</v>
      </c>
      <c r="C342" s="87" t="s">
        <v>462</v>
      </c>
      <c r="D342" s="76"/>
      <c r="E342" s="76"/>
      <c r="F342" s="76"/>
      <c r="G342" s="88">
        <f t="shared" si="41"/>
        <v>0</v>
      </c>
      <c r="H342" s="51"/>
      <c r="I342" s="6"/>
      <c r="J342" s="9"/>
      <c r="K342" s="36">
        <v>923</v>
      </c>
      <c r="L342" s="11"/>
      <c r="M342" s="73">
        <f t="shared" si="37"/>
        <v>0</v>
      </c>
      <c r="N342" s="39"/>
      <c r="O342" s="22" t="str">
        <f t="shared" si="38"/>
        <v>Ruumide korrashoid</v>
      </c>
      <c r="P342" s="15"/>
      <c r="Q342" s="30">
        <f t="shared" si="36"/>
        <v>0</v>
      </c>
      <c r="R342" s="40"/>
      <c r="S342" s="35"/>
    </row>
    <row r="343" spans="1:19" s="31" customFormat="1" ht="15">
      <c r="A343" s="6"/>
      <c r="B343" s="86">
        <v>924</v>
      </c>
      <c r="C343" s="87" t="s">
        <v>463</v>
      </c>
      <c r="D343" s="76"/>
      <c r="E343" s="76"/>
      <c r="F343" s="76"/>
      <c r="G343" s="88">
        <f t="shared" si="41"/>
        <v>0</v>
      </c>
      <c r="H343" s="51"/>
      <c r="I343" s="6"/>
      <c r="J343" s="9"/>
      <c r="K343" s="36">
        <v>924</v>
      </c>
      <c r="L343" s="11"/>
      <c r="M343" s="73">
        <f t="shared" si="37"/>
        <v>0</v>
      </c>
      <c r="N343" s="39"/>
      <c r="O343" s="22" t="str">
        <f t="shared" si="38"/>
        <v>Ehitusplatsi korrashoid</v>
      </c>
      <c r="P343" s="15"/>
      <c r="Q343" s="30">
        <f t="shared" si="36"/>
        <v>0</v>
      </c>
      <c r="R343" s="40"/>
      <c r="S343" s="35"/>
    </row>
    <row r="344" spans="1:19" s="31" customFormat="1" ht="15">
      <c r="A344" s="6"/>
      <c r="B344" s="86">
        <v>925</v>
      </c>
      <c r="C344" s="87" t="s">
        <v>464</v>
      </c>
      <c r="D344" s="76"/>
      <c r="E344" s="76"/>
      <c r="F344" s="76"/>
      <c r="G344" s="88">
        <f t="shared" si="41"/>
        <v>0</v>
      </c>
      <c r="H344" s="51"/>
      <c r="I344" s="6"/>
      <c r="J344" s="9"/>
      <c r="K344" s="36">
        <v>925</v>
      </c>
      <c r="L344" s="11"/>
      <c r="M344" s="73">
        <f t="shared" si="37"/>
        <v>0</v>
      </c>
      <c r="N344" s="39"/>
      <c r="O344" s="22" t="str">
        <f t="shared" si="38"/>
        <v>Lõplik koristamine</v>
      </c>
      <c r="P344" s="15"/>
      <c r="Q344" s="30">
        <f t="shared" si="36"/>
        <v>0</v>
      </c>
      <c r="R344" s="40"/>
      <c r="S344" s="35"/>
    </row>
    <row r="345" spans="1:19" s="31" customFormat="1" ht="15">
      <c r="A345" s="6"/>
      <c r="B345" s="79">
        <v>93</v>
      </c>
      <c r="C345" s="85" t="s">
        <v>465</v>
      </c>
      <c r="D345" s="76"/>
      <c r="E345" s="76"/>
      <c r="F345" s="76"/>
      <c r="G345" s="88">
        <f t="shared" si="41"/>
        <v>0</v>
      </c>
      <c r="H345" s="51"/>
      <c r="I345" s="6"/>
      <c r="J345" s="9"/>
      <c r="K345" s="36">
        <v>93</v>
      </c>
      <c r="L345" s="11"/>
      <c r="M345" s="73">
        <f t="shared" si="37"/>
        <v>0</v>
      </c>
      <c r="N345" s="39"/>
      <c r="O345" s="22" t="str">
        <f t="shared" si="38"/>
        <v>Erikulud seoses tegevusega välisriikides</v>
      </c>
      <c r="P345" s="15"/>
      <c r="Q345" s="30">
        <f t="shared" si="36"/>
        <v>0</v>
      </c>
      <c r="R345" s="40"/>
      <c r="S345" s="35"/>
    </row>
    <row r="346" spans="1:19" s="31" customFormat="1" ht="15">
      <c r="A346" s="6"/>
      <c r="B346" s="79">
        <v>94</v>
      </c>
      <c r="C346" s="85" t="s">
        <v>466</v>
      </c>
      <c r="D346" s="79"/>
      <c r="E346" s="79"/>
      <c r="F346" s="79"/>
      <c r="G346" s="72">
        <f>SUM(G347:G350)</f>
        <v>0</v>
      </c>
      <c r="H346" s="51"/>
      <c r="I346" s="6"/>
      <c r="J346" s="9"/>
      <c r="K346" s="36">
        <v>94</v>
      </c>
      <c r="L346" s="11"/>
      <c r="M346" s="73">
        <f t="shared" si="37"/>
        <v>0</v>
      </c>
      <c r="N346" s="39"/>
      <c r="O346" s="22" t="str">
        <f t="shared" si="38"/>
        <v>Talvised lisakulud</v>
      </c>
      <c r="P346" s="15"/>
      <c r="Q346" s="30">
        <f t="shared" si="36"/>
        <v>0</v>
      </c>
      <c r="R346" s="40"/>
      <c r="S346" s="35"/>
    </row>
    <row r="347" spans="1:19" s="31" customFormat="1" ht="15">
      <c r="A347" s="6"/>
      <c r="B347" s="86">
        <v>941</v>
      </c>
      <c r="C347" s="87" t="s">
        <v>467</v>
      </c>
      <c r="D347" s="76"/>
      <c r="E347" s="76"/>
      <c r="F347" s="76"/>
      <c r="G347" s="88">
        <f>SUM(E347*F347)</f>
        <v>0</v>
      </c>
      <c r="H347" s="51"/>
      <c r="I347" s="6"/>
      <c r="J347" s="9"/>
      <c r="K347" s="36">
        <v>941</v>
      </c>
      <c r="L347" s="11"/>
      <c r="M347" s="73">
        <f t="shared" si="37"/>
        <v>0</v>
      </c>
      <c r="N347" s="39"/>
      <c r="O347" s="22" t="str">
        <f t="shared" si="38"/>
        <v>Lume- ja jääkoristus</v>
      </c>
      <c r="P347" s="15"/>
      <c r="Q347" s="30">
        <f t="shared" si="36"/>
        <v>0</v>
      </c>
      <c r="R347" s="40"/>
      <c r="S347" s="35"/>
    </row>
    <row r="348" spans="1:19" s="31" customFormat="1" ht="15">
      <c r="A348" s="6"/>
      <c r="B348" s="86">
        <v>942</v>
      </c>
      <c r="C348" s="87" t="s">
        <v>468</v>
      </c>
      <c r="D348" s="76"/>
      <c r="E348" s="76"/>
      <c r="F348" s="76"/>
      <c r="G348" s="88">
        <f>SUM(E348*F348)</f>
        <v>0</v>
      </c>
      <c r="H348" s="51"/>
      <c r="I348" s="6"/>
      <c r="J348" s="9"/>
      <c r="K348" s="36">
        <v>942</v>
      </c>
      <c r="L348" s="11"/>
      <c r="M348" s="73">
        <f t="shared" si="37"/>
        <v>0</v>
      </c>
      <c r="N348" s="39"/>
      <c r="O348" s="22" t="str">
        <f t="shared" si="38"/>
        <v>Ajutine täiendav soojaisolatsioon</v>
      </c>
      <c r="P348" s="15"/>
      <c r="Q348" s="30">
        <f t="shared" si="36"/>
        <v>0</v>
      </c>
      <c r="R348" s="40"/>
      <c r="S348" s="35"/>
    </row>
    <row r="349" spans="1:19" s="31" customFormat="1" ht="15">
      <c r="A349" s="6"/>
      <c r="B349" s="86">
        <v>943</v>
      </c>
      <c r="C349" s="87" t="s">
        <v>469</v>
      </c>
      <c r="D349" s="76"/>
      <c r="E349" s="76"/>
      <c r="F349" s="76"/>
      <c r="G349" s="88">
        <f>SUM(E349*F349)</f>
        <v>0</v>
      </c>
      <c r="H349" s="51"/>
      <c r="I349" s="6"/>
      <c r="J349" s="9"/>
      <c r="K349" s="36">
        <v>943</v>
      </c>
      <c r="L349" s="11"/>
      <c r="M349" s="73">
        <f t="shared" si="37"/>
        <v>0</v>
      </c>
      <c r="N349" s="39"/>
      <c r="O349" s="22" t="str">
        <f t="shared" si="38"/>
        <v>Hoonete kütmine ja kuivatamine</v>
      </c>
      <c r="P349" s="15"/>
      <c r="Q349" s="30">
        <f t="shared" si="36"/>
        <v>0</v>
      </c>
      <c r="R349" s="40"/>
      <c r="S349" s="35"/>
    </row>
    <row r="350" spans="1:19" s="31" customFormat="1" ht="15">
      <c r="A350" s="6"/>
      <c r="B350" s="86">
        <v>944</v>
      </c>
      <c r="C350" s="87" t="s">
        <v>470</v>
      </c>
      <c r="D350" s="76"/>
      <c r="E350" s="76"/>
      <c r="F350" s="76"/>
      <c r="G350" s="88">
        <f>SUM(E350*F350)</f>
        <v>0</v>
      </c>
      <c r="H350" s="51"/>
      <c r="I350" s="6"/>
      <c r="J350" s="9"/>
      <c r="K350" s="36">
        <v>944</v>
      </c>
      <c r="L350" s="11"/>
      <c r="M350" s="73">
        <f t="shared" si="37"/>
        <v>0</v>
      </c>
      <c r="N350" s="39"/>
      <c r="O350" s="22" t="str">
        <f t="shared" si="38"/>
        <v>Ehitise tarindite soojendamine</v>
      </c>
      <c r="P350" s="15"/>
      <c r="Q350" s="30">
        <f t="shared" si="36"/>
        <v>0</v>
      </c>
      <c r="R350" s="40"/>
      <c r="S350" s="35"/>
    </row>
    <row r="351" spans="1:19" s="31" customFormat="1" ht="15">
      <c r="A351" s="6"/>
      <c r="B351" s="79">
        <v>96</v>
      </c>
      <c r="C351" s="85" t="s">
        <v>471</v>
      </c>
      <c r="D351" s="79"/>
      <c r="E351" s="79"/>
      <c r="F351" s="79"/>
      <c r="G351" s="72">
        <f>SUM(G352:G356)</f>
        <v>0</v>
      </c>
      <c r="H351" s="51"/>
      <c r="I351" s="6"/>
      <c r="J351" s="9"/>
      <c r="K351" s="36">
        <v>96</v>
      </c>
      <c r="L351" s="11"/>
      <c r="M351" s="73">
        <f t="shared" si="37"/>
        <v>0</v>
      </c>
      <c r="N351" s="39"/>
      <c r="O351" s="22" t="str">
        <f t="shared" si="38"/>
        <v>Lepingu erikulud</v>
      </c>
      <c r="P351" s="15"/>
      <c r="Q351" s="30">
        <f t="shared" si="36"/>
        <v>0</v>
      </c>
      <c r="R351" s="40"/>
      <c r="S351" s="35"/>
    </row>
    <row r="352" spans="1:19" s="31" customFormat="1" ht="15">
      <c r="A352" s="6"/>
      <c r="B352" s="86">
        <v>961</v>
      </c>
      <c r="C352" s="87" t="s">
        <v>472</v>
      </c>
      <c r="D352" s="76"/>
      <c r="E352" s="76"/>
      <c r="F352" s="76"/>
      <c r="G352" s="88">
        <f>SUM(E352*F352)</f>
        <v>0</v>
      </c>
      <c r="H352" s="51"/>
      <c r="I352" s="6"/>
      <c r="J352" s="9"/>
      <c r="K352" s="36">
        <v>961</v>
      </c>
      <c r="L352" s="11"/>
      <c r="M352" s="73">
        <f t="shared" si="37"/>
        <v>0</v>
      </c>
      <c r="N352" s="39"/>
      <c r="O352" s="22" t="str">
        <f t="shared" si="38"/>
        <v>Ehitustööde kindlustus</v>
      </c>
      <c r="P352" s="15"/>
      <c r="Q352" s="30">
        <f t="shared" si="36"/>
        <v>0</v>
      </c>
      <c r="R352" s="40"/>
      <c r="S352" s="35"/>
    </row>
    <row r="353" spans="1:19" s="31" customFormat="1" ht="15">
      <c r="A353" s="6"/>
      <c r="B353" s="86">
        <v>962</v>
      </c>
      <c r="C353" s="87" t="s">
        <v>473</v>
      </c>
      <c r="D353" s="76"/>
      <c r="E353" s="76"/>
      <c r="F353" s="76"/>
      <c r="G353" s="88">
        <f>SUM(E353*F353)</f>
        <v>0</v>
      </c>
      <c r="H353" s="51"/>
      <c r="I353" s="6"/>
      <c r="J353" s="9"/>
      <c r="K353" s="36">
        <v>962</v>
      </c>
      <c r="L353" s="11"/>
      <c r="M353" s="73">
        <f t="shared" si="37"/>
        <v>0</v>
      </c>
      <c r="N353" s="39"/>
      <c r="O353" s="22" t="str">
        <f t="shared" si="38"/>
        <v>Ehitusaegsed rahastamiskulud</v>
      </c>
      <c r="P353" s="15"/>
      <c r="Q353" s="30">
        <f t="shared" si="36"/>
        <v>0</v>
      </c>
      <c r="R353" s="40"/>
      <c r="S353" s="35"/>
    </row>
    <row r="354" spans="1:19" s="31" customFormat="1" ht="15">
      <c r="A354" s="6"/>
      <c r="B354" s="86">
        <v>963</v>
      </c>
      <c r="C354" s="87" t="s">
        <v>474</v>
      </c>
      <c r="D354" s="76"/>
      <c r="E354" s="76"/>
      <c r="F354" s="76"/>
      <c r="G354" s="88">
        <f>SUM(E354*F354)</f>
        <v>0</v>
      </c>
      <c r="H354" s="51"/>
      <c r="I354" s="6"/>
      <c r="J354" s="9"/>
      <c r="K354" s="36">
        <v>963</v>
      </c>
      <c r="L354" s="11"/>
      <c r="M354" s="73">
        <f t="shared" si="37"/>
        <v>0</v>
      </c>
      <c r="N354" s="39"/>
      <c r="O354" s="22" t="str">
        <f t="shared" si="38"/>
        <v>Garantiiaja tagatis, -kindlustus</v>
      </c>
      <c r="P354" s="15"/>
      <c r="Q354" s="30">
        <f t="shared" si="36"/>
        <v>0</v>
      </c>
      <c r="R354" s="40"/>
      <c r="S354" s="35"/>
    </row>
    <row r="355" spans="1:19" s="31" customFormat="1" ht="15">
      <c r="A355" s="6"/>
      <c r="B355" s="86">
        <v>964</v>
      </c>
      <c r="C355" s="87" t="s">
        <v>475</v>
      </c>
      <c r="D355" s="76"/>
      <c r="E355" s="76"/>
      <c r="F355" s="76"/>
      <c r="G355" s="88">
        <f>SUM(E355*F355)</f>
        <v>0</v>
      </c>
      <c r="H355" s="51"/>
      <c r="I355" s="6"/>
      <c r="J355" s="9"/>
      <c r="K355" s="36">
        <v>964</v>
      </c>
      <c r="L355" s="11"/>
      <c r="M355" s="73">
        <f t="shared" si="37"/>
        <v>0</v>
      </c>
      <c r="N355" s="39"/>
      <c r="O355" s="22" t="str">
        <f t="shared" si="38"/>
        <v>Garantiiaja parandustööd</v>
      </c>
      <c r="P355" s="15"/>
      <c r="Q355" s="30">
        <f t="shared" si="36"/>
        <v>0</v>
      </c>
      <c r="R355" s="40"/>
      <c r="S355" s="35"/>
    </row>
    <row r="356" spans="1:19" s="31" customFormat="1" ht="15">
      <c r="A356" s="6"/>
      <c r="B356" s="86">
        <v>967</v>
      </c>
      <c r="C356" s="87" t="s">
        <v>476</v>
      </c>
      <c r="D356" s="76"/>
      <c r="E356" s="76"/>
      <c r="F356" s="76"/>
      <c r="G356" s="88">
        <f>SUM(E356*F356)</f>
        <v>0</v>
      </c>
      <c r="H356" s="51"/>
      <c r="I356" s="6"/>
      <c r="J356" s="9"/>
      <c r="K356" s="36">
        <v>967</v>
      </c>
      <c r="L356" s="11"/>
      <c r="M356" s="73">
        <f t="shared" si="37"/>
        <v>0</v>
      </c>
      <c r="N356" s="39"/>
      <c r="O356" s="22" t="str">
        <f t="shared" si="38"/>
        <v>Ehitusplatsi rent</v>
      </c>
      <c r="P356" s="15"/>
      <c r="Q356" s="30">
        <f t="shared" si="36"/>
        <v>0</v>
      </c>
      <c r="R356" s="40"/>
      <c r="S356" s="35"/>
    </row>
  </sheetData>
  <sheetProtection formatCells="0" formatColumns="0" formatRows="0" insertColumns="0" insertRows="0" deleteColumns="0" deleteRows="0"/>
  <mergeCells count="31">
    <mergeCell ref="B22:D22"/>
    <mergeCell ref="E22:G22"/>
    <mergeCell ref="B37:G37"/>
    <mergeCell ref="B41:C41"/>
    <mergeCell ref="I43:J43"/>
    <mergeCell ref="B21:D21"/>
    <mergeCell ref="E21:G21"/>
    <mergeCell ref="B15:D15"/>
    <mergeCell ref="E15:G15"/>
    <mergeCell ref="B16:D16"/>
    <mergeCell ref="E16:G16"/>
    <mergeCell ref="B17:D17"/>
    <mergeCell ref="E17:G17"/>
    <mergeCell ref="B18:D18"/>
    <mergeCell ref="E18:G18"/>
    <mergeCell ref="B19:G19"/>
    <mergeCell ref="B20:D20"/>
    <mergeCell ref="E20:G20"/>
    <mergeCell ref="B12:D12"/>
    <mergeCell ref="E12:G12"/>
    <mergeCell ref="B13:D13"/>
    <mergeCell ref="E13:G13"/>
    <mergeCell ref="B14:D14"/>
    <mergeCell ref="E14:G14"/>
    <mergeCell ref="B11:D11"/>
    <mergeCell ref="E11:G11"/>
    <mergeCell ref="E2:H2"/>
    <mergeCell ref="F3:G3"/>
    <mergeCell ref="B7:G7"/>
    <mergeCell ref="B9:D9"/>
    <mergeCell ref="E9:G9"/>
  </mergeCells>
  <hyperlinks>
    <hyperlink ref="I11" location="Kasutusjuhend!C12" display="?"/>
    <hyperlink ref="I20" location="Kasutusjuhend!C14" display="?"/>
    <hyperlink ref="I38" location="Kasutusjuhend!C16" display="?"/>
    <hyperlink ref="I9" location="Kasutusjuhend!C12" display="?"/>
  </hyperlinks>
  <pageMargins left="0.7" right="0.7" top="0.75" bottom="0.75" header="0.3" footer="0.3"/>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5:G37"/>
  <sheetViews>
    <sheetView showGridLines="0" showRowColHeaders="0" workbookViewId="0">
      <selection activeCell="N292" sqref="N292"/>
    </sheetView>
  </sheetViews>
  <sheetFormatPr defaultRowHeight="14.25"/>
  <cols>
    <col min="1" max="1" width="15.7109375" style="91" customWidth="1"/>
    <col min="2" max="2" width="3.7109375" style="91" customWidth="1"/>
    <col min="3" max="3" width="16" style="91" customWidth="1"/>
    <col min="4" max="6" width="15.7109375" style="91" customWidth="1"/>
    <col min="7" max="7" width="27.42578125" style="91" customWidth="1"/>
    <col min="8" max="256" width="9.140625" style="91"/>
    <col min="257" max="257" width="15.7109375" style="91" customWidth="1"/>
    <col min="258" max="258" width="3.7109375" style="91" customWidth="1"/>
    <col min="259" max="259" width="16" style="91" customWidth="1"/>
    <col min="260" max="262" width="15.7109375" style="91" customWidth="1"/>
    <col min="263" max="263" width="27.42578125" style="91" customWidth="1"/>
    <col min="264" max="512" width="9.140625" style="91"/>
    <col min="513" max="513" width="15.7109375" style="91" customWidth="1"/>
    <col min="514" max="514" width="3.7109375" style="91" customWidth="1"/>
    <col min="515" max="515" width="16" style="91" customWidth="1"/>
    <col min="516" max="518" width="15.7109375" style="91" customWidth="1"/>
    <col min="519" max="519" width="27.42578125" style="91" customWidth="1"/>
    <col min="520" max="768" width="9.140625" style="91"/>
    <col min="769" max="769" width="15.7109375" style="91" customWidth="1"/>
    <col min="770" max="770" width="3.7109375" style="91" customWidth="1"/>
    <col min="771" max="771" width="16" style="91" customWidth="1"/>
    <col min="772" max="774" width="15.7109375" style="91" customWidth="1"/>
    <col min="775" max="775" width="27.42578125" style="91" customWidth="1"/>
    <col min="776" max="1024" width="9.140625" style="91"/>
    <col min="1025" max="1025" width="15.7109375" style="91" customWidth="1"/>
    <col min="1026" max="1026" width="3.7109375" style="91" customWidth="1"/>
    <col min="1027" max="1027" width="16" style="91" customWidth="1"/>
    <col min="1028" max="1030" width="15.7109375" style="91" customWidth="1"/>
    <col min="1031" max="1031" width="27.42578125" style="91" customWidth="1"/>
    <col min="1032" max="1280" width="9.140625" style="91"/>
    <col min="1281" max="1281" width="15.7109375" style="91" customWidth="1"/>
    <col min="1282" max="1282" width="3.7109375" style="91" customWidth="1"/>
    <col min="1283" max="1283" width="16" style="91" customWidth="1"/>
    <col min="1284" max="1286" width="15.7109375" style="91" customWidth="1"/>
    <col min="1287" max="1287" width="27.42578125" style="91" customWidth="1"/>
    <col min="1288" max="1536" width="9.140625" style="91"/>
    <col min="1537" max="1537" width="15.7109375" style="91" customWidth="1"/>
    <col min="1538" max="1538" width="3.7109375" style="91" customWidth="1"/>
    <col min="1539" max="1539" width="16" style="91" customWidth="1"/>
    <col min="1540" max="1542" width="15.7109375" style="91" customWidth="1"/>
    <col min="1543" max="1543" width="27.42578125" style="91" customWidth="1"/>
    <col min="1544" max="1792" width="9.140625" style="91"/>
    <col min="1793" max="1793" width="15.7109375" style="91" customWidth="1"/>
    <col min="1794" max="1794" width="3.7109375" style="91" customWidth="1"/>
    <col min="1795" max="1795" width="16" style="91" customWidth="1"/>
    <col min="1796" max="1798" width="15.7109375" style="91" customWidth="1"/>
    <col min="1799" max="1799" width="27.42578125" style="91" customWidth="1"/>
    <col min="1800" max="2048" width="9.140625" style="91"/>
    <col min="2049" max="2049" width="15.7109375" style="91" customWidth="1"/>
    <col min="2050" max="2050" width="3.7109375" style="91" customWidth="1"/>
    <col min="2051" max="2051" width="16" style="91" customWidth="1"/>
    <col min="2052" max="2054" width="15.7109375" style="91" customWidth="1"/>
    <col min="2055" max="2055" width="27.42578125" style="91" customWidth="1"/>
    <col min="2056" max="2304" width="9.140625" style="91"/>
    <col min="2305" max="2305" width="15.7109375" style="91" customWidth="1"/>
    <col min="2306" max="2306" width="3.7109375" style="91" customWidth="1"/>
    <col min="2307" max="2307" width="16" style="91" customWidth="1"/>
    <col min="2308" max="2310" width="15.7109375" style="91" customWidth="1"/>
    <col min="2311" max="2311" width="27.42578125" style="91" customWidth="1"/>
    <col min="2312" max="2560" width="9.140625" style="91"/>
    <col min="2561" max="2561" width="15.7109375" style="91" customWidth="1"/>
    <col min="2562" max="2562" width="3.7109375" style="91" customWidth="1"/>
    <col min="2563" max="2563" width="16" style="91" customWidth="1"/>
    <col min="2564" max="2566" width="15.7109375" style="91" customWidth="1"/>
    <col min="2567" max="2567" width="27.42578125" style="91" customWidth="1"/>
    <col min="2568" max="2816" width="9.140625" style="91"/>
    <col min="2817" max="2817" width="15.7109375" style="91" customWidth="1"/>
    <col min="2818" max="2818" width="3.7109375" style="91" customWidth="1"/>
    <col min="2819" max="2819" width="16" style="91" customWidth="1"/>
    <col min="2820" max="2822" width="15.7109375" style="91" customWidth="1"/>
    <col min="2823" max="2823" width="27.42578125" style="91" customWidth="1"/>
    <col min="2824" max="3072" width="9.140625" style="91"/>
    <col min="3073" max="3073" width="15.7109375" style="91" customWidth="1"/>
    <col min="3074" max="3074" width="3.7109375" style="91" customWidth="1"/>
    <col min="3075" max="3075" width="16" style="91" customWidth="1"/>
    <col min="3076" max="3078" width="15.7109375" style="91" customWidth="1"/>
    <col min="3079" max="3079" width="27.42578125" style="91" customWidth="1"/>
    <col min="3080" max="3328" width="9.140625" style="91"/>
    <col min="3329" max="3329" width="15.7109375" style="91" customWidth="1"/>
    <col min="3330" max="3330" width="3.7109375" style="91" customWidth="1"/>
    <col min="3331" max="3331" width="16" style="91" customWidth="1"/>
    <col min="3332" max="3334" width="15.7109375" style="91" customWidth="1"/>
    <col min="3335" max="3335" width="27.42578125" style="91" customWidth="1"/>
    <col min="3336" max="3584" width="9.140625" style="91"/>
    <col min="3585" max="3585" width="15.7109375" style="91" customWidth="1"/>
    <col min="3586" max="3586" width="3.7109375" style="91" customWidth="1"/>
    <col min="3587" max="3587" width="16" style="91" customWidth="1"/>
    <col min="3588" max="3590" width="15.7109375" style="91" customWidth="1"/>
    <col min="3591" max="3591" width="27.42578125" style="91" customWidth="1"/>
    <col min="3592" max="3840" width="9.140625" style="91"/>
    <col min="3841" max="3841" width="15.7109375" style="91" customWidth="1"/>
    <col min="3842" max="3842" width="3.7109375" style="91" customWidth="1"/>
    <col min="3843" max="3843" width="16" style="91" customWidth="1"/>
    <col min="3844" max="3846" width="15.7109375" style="91" customWidth="1"/>
    <col min="3847" max="3847" width="27.42578125" style="91" customWidth="1"/>
    <col min="3848" max="4096" width="9.140625" style="91"/>
    <col min="4097" max="4097" width="15.7109375" style="91" customWidth="1"/>
    <col min="4098" max="4098" width="3.7109375" style="91" customWidth="1"/>
    <col min="4099" max="4099" width="16" style="91" customWidth="1"/>
    <col min="4100" max="4102" width="15.7109375" style="91" customWidth="1"/>
    <col min="4103" max="4103" width="27.42578125" style="91" customWidth="1"/>
    <col min="4104" max="4352" width="9.140625" style="91"/>
    <col min="4353" max="4353" width="15.7109375" style="91" customWidth="1"/>
    <col min="4354" max="4354" width="3.7109375" style="91" customWidth="1"/>
    <col min="4355" max="4355" width="16" style="91" customWidth="1"/>
    <col min="4356" max="4358" width="15.7109375" style="91" customWidth="1"/>
    <col min="4359" max="4359" width="27.42578125" style="91" customWidth="1"/>
    <col min="4360" max="4608" width="9.140625" style="91"/>
    <col min="4609" max="4609" width="15.7109375" style="91" customWidth="1"/>
    <col min="4610" max="4610" width="3.7109375" style="91" customWidth="1"/>
    <col min="4611" max="4611" width="16" style="91" customWidth="1"/>
    <col min="4612" max="4614" width="15.7109375" style="91" customWidth="1"/>
    <col min="4615" max="4615" width="27.42578125" style="91" customWidth="1"/>
    <col min="4616" max="4864" width="9.140625" style="91"/>
    <col min="4865" max="4865" width="15.7109375" style="91" customWidth="1"/>
    <col min="4866" max="4866" width="3.7109375" style="91" customWidth="1"/>
    <col min="4867" max="4867" width="16" style="91" customWidth="1"/>
    <col min="4868" max="4870" width="15.7109375" style="91" customWidth="1"/>
    <col min="4871" max="4871" width="27.42578125" style="91" customWidth="1"/>
    <col min="4872" max="5120" width="9.140625" style="91"/>
    <col min="5121" max="5121" width="15.7109375" style="91" customWidth="1"/>
    <col min="5122" max="5122" width="3.7109375" style="91" customWidth="1"/>
    <col min="5123" max="5123" width="16" style="91" customWidth="1"/>
    <col min="5124" max="5126" width="15.7109375" style="91" customWidth="1"/>
    <col min="5127" max="5127" width="27.42578125" style="91" customWidth="1"/>
    <col min="5128" max="5376" width="9.140625" style="91"/>
    <col min="5377" max="5377" width="15.7109375" style="91" customWidth="1"/>
    <col min="5378" max="5378" width="3.7109375" style="91" customWidth="1"/>
    <col min="5379" max="5379" width="16" style="91" customWidth="1"/>
    <col min="5380" max="5382" width="15.7109375" style="91" customWidth="1"/>
    <col min="5383" max="5383" width="27.42578125" style="91" customWidth="1"/>
    <col min="5384" max="5632" width="9.140625" style="91"/>
    <col min="5633" max="5633" width="15.7109375" style="91" customWidth="1"/>
    <col min="5634" max="5634" width="3.7109375" style="91" customWidth="1"/>
    <col min="5635" max="5635" width="16" style="91" customWidth="1"/>
    <col min="5636" max="5638" width="15.7109375" style="91" customWidth="1"/>
    <col min="5639" max="5639" width="27.42578125" style="91" customWidth="1"/>
    <col min="5640" max="5888" width="9.140625" style="91"/>
    <col min="5889" max="5889" width="15.7109375" style="91" customWidth="1"/>
    <col min="5890" max="5890" width="3.7109375" style="91" customWidth="1"/>
    <col min="5891" max="5891" width="16" style="91" customWidth="1"/>
    <col min="5892" max="5894" width="15.7109375" style="91" customWidth="1"/>
    <col min="5895" max="5895" width="27.42578125" style="91" customWidth="1"/>
    <col min="5896" max="6144" width="9.140625" style="91"/>
    <col min="6145" max="6145" width="15.7109375" style="91" customWidth="1"/>
    <col min="6146" max="6146" width="3.7109375" style="91" customWidth="1"/>
    <col min="6147" max="6147" width="16" style="91" customWidth="1"/>
    <col min="6148" max="6150" width="15.7109375" style="91" customWidth="1"/>
    <col min="6151" max="6151" width="27.42578125" style="91" customWidth="1"/>
    <col min="6152" max="6400" width="9.140625" style="91"/>
    <col min="6401" max="6401" width="15.7109375" style="91" customWidth="1"/>
    <col min="6402" max="6402" width="3.7109375" style="91" customWidth="1"/>
    <col min="6403" max="6403" width="16" style="91" customWidth="1"/>
    <col min="6404" max="6406" width="15.7109375" style="91" customWidth="1"/>
    <col min="6407" max="6407" width="27.42578125" style="91" customWidth="1"/>
    <col min="6408" max="6656" width="9.140625" style="91"/>
    <col min="6657" max="6657" width="15.7109375" style="91" customWidth="1"/>
    <col min="6658" max="6658" width="3.7109375" style="91" customWidth="1"/>
    <col min="6659" max="6659" width="16" style="91" customWidth="1"/>
    <col min="6660" max="6662" width="15.7109375" style="91" customWidth="1"/>
    <col min="6663" max="6663" width="27.42578125" style="91" customWidth="1"/>
    <col min="6664" max="6912" width="9.140625" style="91"/>
    <col min="6913" max="6913" width="15.7109375" style="91" customWidth="1"/>
    <col min="6914" max="6914" width="3.7109375" style="91" customWidth="1"/>
    <col min="6915" max="6915" width="16" style="91" customWidth="1"/>
    <col min="6916" max="6918" width="15.7109375" style="91" customWidth="1"/>
    <col min="6919" max="6919" width="27.42578125" style="91" customWidth="1"/>
    <col min="6920" max="7168" width="9.140625" style="91"/>
    <col min="7169" max="7169" width="15.7109375" style="91" customWidth="1"/>
    <col min="7170" max="7170" width="3.7109375" style="91" customWidth="1"/>
    <col min="7171" max="7171" width="16" style="91" customWidth="1"/>
    <col min="7172" max="7174" width="15.7109375" style="91" customWidth="1"/>
    <col min="7175" max="7175" width="27.42578125" style="91" customWidth="1"/>
    <col min="7176" max="7424" width="9.140625" style="91"/>
    <col min="7425" max="7425" width="15.7109375" style="91" customWidth="1"/>
    <col min="7426" max="7426" width="3.7109375" style="91" customWidth="1"/>
    <col min="7427" max="7427" width="16" style="91" customWidth="1"/>
    <col min="7428" max="7430" width="15.7109375" style="91" customWidth="1"/>
    <col min="7431" max="7431" width="27.42578125" style="91" customWidth="1"/>
    <col min="7432" max="7680" width="9.140625" style="91"/>
    <col min="7681" max="7681" width="15.7109375" style="91" customWidth="1"/>
    <col min="7682" max="7682" width="3.7109375" style="91" customWidth="1"/>
    <col min="7683" max="7683" width="16" style="91" customWidth="1"/>
    <col min="7684" max="7686" width="15.7109375" style="91" customWidth="1"/>
    <col min="7687" max="7687" width="27.42578125" style="91" customWidth="1"/>
    <col min="7688" max="7936" width="9.140625" style="91"/>
    <col min="7937" max="7937" width="15.7109375" style="91" customWidth="1"/>
    <col min="7938" max="7938" width="3.7109375" style="91" customWidth="1"/>
    <col min="7939" max="7939" width="16" style="91" customWidth="1"/>
    <col min="7940" max="7942" width="15.7109375" style="91" customWidth="1"/>
    <col min="7943" max="7943" width="27.42578125" style="91" customWidth="1"/>
    <col min="7944" max="8192" width="9.140625" style="91"/>
    <col min="8193" max="8193" width="15.7109375" style="91" customWidth="1"/>
    <col min="8194" max="8194" width="3.7109375" style="91" customWidth="1"/>
    <col min="8195" max="8195" width="16" style="91" customWidth="1"/>
    <col min="8196" max="8198" width="15.7109375" style="91" customWidth="1"/>
    <col min="8199" max="8199" width="27.42578125" style="91" customWidth="1"/>
    <col min="8200" max="8448" width="9.140625" style="91"/>
    <col min="8449" max="8449" width="15.7109375" style="91" customWidth="1"/>
    <col min="8450" max="8450" width="3.7109375" style="91" customWidth="1"/>
    <col min="8451" max="8451" width="16" style="91" customWidth="1"/>
    <col min="8452" max="8454" width="15.7109375" style="91" customWidth="1"/>
    <col min="8455" max="8455" width="27.42578125" style="91" customWidth="1"/>
    <col min="8456" max="8704" width="9.140625" style="91"/>
    <col min="8705" max="8705" width="15.7109375" style="91" customWidth="1"/>
    <col min="8706" max="8706" width="3.7109375" style="91" customWidth="1"/>
    <col min="8707" max="8707" width="16" style="91" customWidth="1"/>
    <col min="8708" max="8710" width="15.7109375" style="91" customWidth="1"/>
    <col min="8711" max="8711" width="27.42578125" style="91" customWidth="1"/>
    <col min="8712" max="8960" width="9.140625" style="91"/>
    <col min="8961" max="8961" width="15.7109375" style="91" customWidth="1"/>
    <col min="8962" max="8962" width="3.7109375" style="91" customWidth="1"/>
    <col min="8963" max="8963" width="16" style="91" customWidth="1"/>
    <col min="8964" max="8966" width="15.7109375" style="91" customWidth="1"/>
    <col min="8967" max="8967" width="27.42578125" style="91" customWidth="1"/>
    <col min="8968" max="9216" width="9.140625" style="91"/>
    <col min="9217" max="9217" width="15.7109375" style="91" customWidth="1"/>
    <col min="9218" max="9218" width="3.7109375" style="91" customWidth="1"/>
    <col min="9219" max="9219" width="16" style="91" customWidth="1"/>
    <col min="9220" max="9222" width="15.7109375" style="91" customWidth="1"/>
    <col min="9223" max="9223" width="27.42578125" style="91" customWidth="1"/>
    <col min="9224" max="9472" width="9.140625" style="91"/>
    <col min="9473" max="9473" width="15.7109375" style="91" customWidth="1"/>
    <col min="9474" max="9474" width="3.7109375" style="91" customWidth="1"/>
    <col min="9475" max="9475" width="16" style="91" customWidth="1"/>
    <col min="9476" max="9478" width="15.7109375" style="91" customWidth="1"/>
    <col min="9479" max="9479" width="27.42578125" style="91" customWidth="1"/>
    <col min="9480" max="9728" width="9.140625" style="91"/>
    <col min="9729" max="9729" width="15.7109375" style="91" customWidth="1"/>
    <col min="9730" max="9730" width="3.7109375" style="91" customWidth="1"/>
    <col min="9731" max="9731" width="16" style="91" customWidth="1"/>
    <col min="9732" max="9734" width="15.7109375" style="91" customWidth="1"/>
    <col min="9735" max="9735" width="27.42578125" style="91" customWidth="1"/>
    <col min="9736" max="9984" width="9.140625" style="91"/>
    <col min="9985" max="9985" width="15.7109375" style="91" customWidth="1"/>
    <col min="9986" max="9986" width="3.7109375" style="91" customWidth="1"/>
    <col min="9987" max="9987" width="16" style="91" customWidth="1"/>
    <col min="9988" max="9990" width="15.7109375" style="91" customWidth="1"/>
    <col min="9991" max="9991" width="27.42578125" style="91" customWidth="1"/>
    <col min="9992" max="10240" width="9.140625" style="91"/>
    <col min="10241" max="10241" width="15.7109375" style="91" customWidth="1"/>
    <col min="10242" max="10242" width="3.7109375" style="91" customWidth="1"/>
    <col min="10243" max="10243" width="16" style="91" customWidth="1"/>
    <col min="10244" max="10246" width="15.7109375" style="91" customWidth="1"/>
    <col min="10247" max="10247" width="27.42578125" style="91" customWidth="1"/>
    <col min="10248" max="10496" width="9.140625" style="91"/>
    <col min="10497" max="10497" width="15.7109375" style="91" customWidth="1"/>
    <col min="10498" max="10498" width="3.7109375" style="91" customWidth="1"/>
    <col min="10499" max="10499" width="16" style="91" customWidth="1"/>
    <col min="10500" max="10502" width="15.7109375" style="91" customWidth="1"/>
    <col min="10503" max="10503" width="27.42578125" style="91" customWidth="1"/>
    <col min="10504" max="10752" width="9.140625" style="91"/>
    <col min="10753" max="10753" width="15.7109375" style="91" customWidth="1"/>
    <col min="10754" max="10754" width="3.7109375" style="91" customWidth="1"/>
    <col min="10755" max="10755" width="16" style="91" customWidth="1"/>
    <col min="10756" max="10758" width="15.7109375" style="91" customWidth="1"/>
    <col min="10759" max="10759" width="27.42578125" style="91" customWidth="1"/>
    <col min="10760" max="11008" width="9.140625" style="91"/>
    <col min="11009" max="11009" width="15.7109375" style="91" customWidth="1"/>
    <col min="11010" max="11010" width="3.7109375" style="91" customWidth="1"/>
    <col min="11011" max="11011" width="16" style="91" customWidth="1"/>
    <col min="11012" max="11014" width="15.7109375" style="91" customWidth="1"/>
    <col min="11015" max="11015" width="27.42578125" style="91" customWidth="1"/>
    <col min="11016" max="11264" width="9.140625" style="91"/>
    <col min="11265" max="11265" width="15.7109375" style="91" customWidth="1"/>
    <col min="11266" max="11266" width="3.7109375" style="91" customWidth="1"/>
    <col min="11267" max="11267" width="16" style="91" customWidth="1"/>
    <col min="11268" max="11270" width="15.7109375" style="91" customWidth="1"/>
    <col min="11271" max="11271" width="27.42578125" style="91" customWidth="1"/>
    <col min="11272" max="11520" width="9.140625" style="91"/>
    <col min="11521" max="11521" width="15.7109375" style="91" customWidth="1"/>
    <col min="11522" max="11522" width="3.7109375" style="91" customWidth="1"/>
    <col min="11523" max="11523" width="16" style="91" customWidth="1"/>
    <col min="11524" max="11526" width="15.7109375" style="91" customWidth="1"/>
    <col min="11527" max="11527" width="27.42578125" style="91" customWidth="1"/>
    <col min="11528" max="11776" width="9.140625" style="91"/>
    <col min="11777" max="11777" width="15.7109375" style="91" customWidth="1"/>
    <col min="11778" max="11778" width="3.7109375" style="91" customWidth="1"/>
    <col min="11779" max="11779" width="16" style="91" customWidth="1"/>
    <col min="11780" max="11782" width="15.7109375" style="91" customWidth="1"/>
    <col min="11783" max="11783" width="27.42578125" style="91" customWidth="1"/>
    <col min="11784" max="12032" width="9.140625" style="91"/>
    <col min="12033" max="12033" width="15.7109375" style="91" customWidth="1"/>
    <col min="12034" max="12034" width="3.7109375" style="91" customWidth="1"/>
    <col min="12035" max="12035" width="16" style="91" customWidth="1"/>
    <col min="12036" max="12038" width="15.7109375" style="91" customWidth="1"/>
    <col min="12039" max="12039" width="27.42578125" style="91" customWidth="1"/>
    <col min="12040" max="12288" width="9.140625" style="91"/>
    <col min="12289" max="12289" width="15.7109375" style="91" customWidth="1"/>
    <col min="12290" max="12290" width="3.7109375" style="91" customWidth="1"/>
    <col min="12291" max="12291" width="16" style="91" customWidth="1"/>
    <col min="12292" max="12294" width="15.7109375" style="91" customWidth="1"/>
    <col min="12295" max="12295" width="27.42578125" style="91" customWidth="1"/>
    <col min="12296" max="12544" width="9.140625" style="91"/>
    <col min="12545" max="12545" width="15.7109375" style="91" customWidth="1"/>
    <col min="12546" max="12546" width="3.7109375" style="91" customWidth="1"/>
    <col min="12547" max="12547" width="16" style="91" customWidth="1"/>
    <col min="12548" max="12550" width="15.7109375" style="91" customWidth="1"/>
    <col min="12551" max="12551" width="27.42578125" style="91" customWidth="1"/>
    <col min="12552" max="12800" width="9.140625" style="91"/>
    <col min="12801" max="12801" width="15.7109375" style="91" customWidth="1"/>
    <col min="12802" max="12802" width="3.7109375" style="91" customWidth="1"/>
    <col min="12803" max="12803" width="16" style="91" customWidth="1"/>
    <col min="12804" max="12806" width="15.7109375" style="91" customWidth="1"/>
    <col min="12807" max="12807" width="27.42578125" style="91" customWidth="1"/>
    <col min="12808" max="13056" width="9.140625" style="91"/>
    <col min="13057" max="13057" width="15.7109375" style="91" customWidth="1"/>
    <col min="13058" max="13058" width="3.7109375" style="91" customWidth="1"/>
    <col min="13059" max="13059" width="16" style="91" customWidth="1"/>
    <col min="13060" max="13062" width="15.7109375" style="91" customWidth="1"/>
    <col min="13063" max="13063" width="27.42578125" style="91" customWidth="1"/>
    <col min="13064" max="13312" width="9.140625" style="91"/>
    <col min="13313" max="13313" width="15.7109375" style="91" customWidth="1"/>
    <col min="13314" max="13314" width="3.7109375" style="91" customWidth="1"/>
    <col min="13315" max="13315" width="16" style="91" customWidth="1"/>
    <col min="13316" max="13318" width="15.7109375" style="91" customWidth="1"/>
    <col min="13319" max="13319" width="27.42578125" style="91" customWidth="1"/>
    <col min="13320" max="13568" width="9.140625" style="91"/>
    <col min="13569" max="13569" width="15.7109375" style="91" customWidth="1"/>
    <col min="13570" max="13570" width="3.7109375" style="91" customWidth="1"/>
    <col min="13571" max="13571" width="16" style="91" customWidth="1"/>
    <col min="13572" max="13574" width="15.7109375" style="91" customWidth="1"/>
    <col min="13575" max="13575" width="27.42578125" style="91" customWidth="1"/>
    <col min="13576" max="13824" width="9.140625" style="91"/>
    <col min="13825" max="13825" width="15.7109375" style="91" customWidth="1"/>
    <col min="13826" max="13826" width="3.7109375" style="91" customWidth="1"/>
    <col min="13827" max="13827" width="16" style="91" customWidth="1"/>
    <col min="13828" max="13830" width="15.7109375" style="91" customWidth="1"/>
    <col min="13831" max="13831" width="27.42578125" style="91" customWidth="1"/>
    <col min="13832" max="14080" width="9.140625" style="91"/>
    <col min="14081" max="14081" width="15.7109375" style="91" customWidth="1"/>
    <col min="14082" max="14082" width="3.7109375" style="91" customWidth="1"/>
    <col min="14083" max="14083" width="16" style="91" customWidth="1"/>
    <col min="14084" max="14086" width="15.7109375" style="91" customWidth="1"/>
    <col min="14087" max="14087" width="27.42578125" style="91" customWidth="1"/>
    <col min="14088" max="14336" width="9.140625" style="91"/>
    <col min="14337" max="14337" width="15.7109375" style="91" customWidth="1"/>
    <col min="14338" max="14338" width="3.7109375" style="91" customWidth="1"/>
    <col min="14339" max="14339" width="16" style="91" customWidth="1"/>
    <col min="14340" max="14342" width="15.7109375" style="91" customWidth="1"/>
    <col min="14343" max="14343" width="27.42578125" style="91" customWidth="1"/>
    <col min="14344" max="14592" width="9.140625" style="91"/>
    <col min="14593" max="14593" width="15.7109375" style="91" customWidth="1"/>
    <col min="14594" max="14594" width="3.7109375" style="91" customWidth="1"/>
    <col min="14595" max="14595" width="16" style="91" customWidth="1"/>
    <col min="14596" max="14598" width="15.7109375" style="91" customWidth="1"/>
    <col min="14599" max="14599" width="27.42578125" style="91" customWidth="1"/>
    <col min="14600" max="14848" width="9.140625" style="91"/>
    <col min="14849" max="14849" width="15.7109375" style="91" customWidth="1"/>
    <col min="14850" max="14850" width="3.7109375" style="91" customWidth="1"/>
    <col min="14851" max="14851" width="16" style="91" customWidth="1"/>
    <col min="14852" max="14854" width="15.7109375" style="91" customWidth="1"/>
    <col min="14855" max="14855" width="27.42578125" style="91" customWidth="1"/>
    <col min="14856" max="15104" width="9.140625" style="91"/>
    <col min="15105" max="15105" width="15.7109375" style="91" customWidth="1"/>
    <col min="15106" max="15106" width="3.7109375" style="91" customWidth="1"/>
    <col min="15107" max="15107" width="16" style="91" customWidth="1"/>
    <col min="15108" max="15110" width="15.7109375" style="91" customWidth="1"/>
    <col min="15111" max="15111" width="27.42578125" style="91" customWidth="1"/>
    <col min="15112" max="15360" width="9.140625" style="91"/>
    <col min="15361" max="15361" width="15.7109375" style="91" customWidth="1"/>
    <col min="15362" max="15362" width="3.7109375" style="91" customWidth="1"/>
    <col min="15363" max="15363" width="16" style="91" customWidth="1"/>
    <col min="15364" max="15366" width="15.7109375" style="91" customWidth="1"/>
    <col min="15367" max="15367" width="27.42578125" style="91" customWidth="1"/>
    <col min="15368" max="15616" width="9.140625" style="91"/>
    <col min="15617" max="15617" width="15.7109375" style="91" customWidth="1"/>
    <col min="15618" max="15618" width="3.7109375" style="91" customWidth="1"/>
    <col min="15619" max="15619" width="16" style="91" customWidth="1"/>
    <col min="15620" max="15622" width="15.7109375" style="91" customWidth="1"/>
    <col min="15623" max="15623" width="27.42578125" style="91" customWidth="1"/>
    <col min="15624" max="15872" width="9.140625" style="91"/>
    <col min="15873" max="15873" width="15.7109375" style="91" customWidth="1"/>
    <col min="15874" max="15874" width="3.7109375" style="91" customWidth="1"/>
    <col min="15875" max="15875" width="16" style="91" customWidth="1"/>
    <col min="15876" max="15878" width="15.7109375" style="91" customWidth="1"/>
    <col min="15879" max="15879" width="27.42578125" style="91" customWidth="1"/>
    <col min="15880" max="16128" width="9.140625" style="91"/>
    <col min="16129" max="16129" width="15.7109375" style="91" customWidth="1"/>
    <col min="16130" max="16130" width="3.7109375" style="91" customWidth="1"/>
    <col min="16131" max="16131" width="16" style="91" customWidth="1"/>
    <col min="16132" max="16134" width="15.7109375" style="91" customWidth="1"/>
    <col min="16135" max="16135" width="27.42578125" style="91" customWidth="1"/>
    <col min="16136" max="16384" width="9.140625" style="91"/>
  </cols>
  <sheetData>
    <row r="5" spans="1:7" ht="15">
      <c r="C5" s="128" t="s">
        <v>477</v>
      </c>
      <c r="D5" s="128"/>
      <c r="E5" s="128"/>
      <c r="F5" s="128"/>
      <c r="G5" s="128"/>
    </row>
    <row r="6" spans="1:7">
      <c r="C6" s="129"/>
      <c r="D6" s="129"/>
      <c r="E6" s="129"/>
      <c r="F6" s="129"/>
      <c r="G6" s="129"/>
    </row>
    <row r="8" spans="1:7" ht="35.1" customHeight="1">
      <c r="C8" s="125" t="s">
        <v>478</v>
      </c>
      <c r="D8" s="125"/>
      <c r="E8" s="125"/>
      <c r="F8" s="125"/>
      <c r="G8" s="125"/>
    </row>
    <row r="9" spans="1:7">
      <c r="C9" s="92"/>
      <c r="D9" s="92"/>
      <c r="E9" s="92"/>
      <c r="F9" s="92"/>
      <c r="G9" s="92"/>
    </row>
    <row r="10" spans="1:7" ht="35.1" customHeight="1">
      <c r="C10" s="125" t="s">
        <v>479</v>
      </c>
      <c r="D10" s="125"/>
      <c r="E10" s="125"/>
      <c r="F10" s="125"/>
      <c r="G10" s="125"/>
    </row>
    <row r="11" spans="1:7">
      <c r="C11" s="92"/>
      <c r="D11" s="92"/>
      <c r="E11" s="92"/>
      <c r="F11" s="92"/>
      <c r="G11" s="92"/>
    </row>
    <row r="12" spans="1:7" ht="50.1" customHeight="1">
      <c r="A12" s="93" t="s">
        <v>480</v>
      </c>
      <c r="C12" s="125" t="s">
        <v>481</v>
      </c>
      <c r="D12" s="125"/>
      <c r="E12" s="125"/>
      <c r="F12" s="125"/>
      <c r="G12" s="125"/>
    </row>
    <row r="13" spans="1:7">
      <c r="C13" s="92"/>
      <c r="D13" s="92"/>
      <c r="E13" s="92"/>
      <c r="F13" s="92"/>
      <c r="G13" s="92"/>
    </row>
    <row r="14" spans="1:7" s="95" customFormat="1" ht="32.1" customHeight="1">
      <c r="A14" s="94" t="s">
        <v>480</v>
      </c>
      <c r="C14" s="125" t="s">
        <v>482</v>
      </c>
      <c r="D14" s="125"/>
      <c r="E14" s="125"/>
      <c r="F14" s="125"/>
      <c r="G14" s="125"/>
    </row>
    <row r="15" spans="1:7">
      <c r="C15" s="92"/>
      <c r="D15" s="92"/>
      <c r="E15" s="92"/>
      <c r="F15" s="92"/>
      <c r="G15" s="92"/>
    </row>
    <row r="16" spans="1:7" ht="50.1" customHeight="1">
      <c r="A16" s="93" t="s">
        <v>483</v>
      </c>
      <c r="C16" s="125" t="s">
        <v>484</v>
      </c>
      <c r="D16" s="125"/>
      <c r="E16" s="125"/>
      <c r="F16" s="125"/>
      <c r="G16" s="125"/>
    </row>
    <row r="17" spans="1:7">
      <c r="A17" s="93"/>
      <c r="C17" s="96"/>
      <c r="D17" s="96"/>
      <c r="E17" s="96"/>
      <c r="F17" s="96"/>
      <c r="G17" s="96"/>
    </row>
    <row r="18" spans="1:7" ht="68.25" customHeight="1">
      <c r="A18" s="93"/>
      <c r="C18" s="125" t="s">
        <v>485</v>
      </c>
      <c r="D18" s="125"/>
      <c r="E18" s="125"/>
      <c r="F18" s="125"/>
      <c r="G18" s="125"/>
    </row>
    <row r="19" spans="1:7">
      <c r="C19" s="91" t="s">
        <v>486</v>
      </c>
    </row>
    <row r="20" spans="1:7" ht="49.5" customHeight="1">
      <c r="C20" s="126" t="s">
        <v>487</v>
      </c>
      <c r="D20" s="126"/>
      <c r="E20" s="126"/>
      <c r="F20" s="126"/>
      <c r="G20" s="126"/>
    </row>
    <row r="37" spans="3:7">
      <c r="C37" s="127"/>
      <c r="D37" s="127"/>
      <c r="E37" s="127"/>
      <c r="F37" s="127"/>
      <c r="G37" s="127"/>
    </row>
  </sheetData>
  <mergeCells count="10">
    <mergeCell ref="C16:G16"/>
    <mergeCell ref="C18:G18"/>
    <mergeCell ref="C20:G20"/>
    <mergeCell ref="C37:G37"/>
    <mergeCell ref="C5:G5"/>
    <mergeCell ref="C6:G6"/>
    <mergeCell ref="C8:G8"/>
    <mergeCell ref="C10:G10"/>
    <mergeCell ref="C12:G12"/>
    <mergeCell ref="C14:G14"/>
  </mergeCells>
  <hyperlinks>
    <hyperlink ref="A12" location="Hinnapakkumus!E9" display="Tagasi"/>
    <hyperlink ref="A14" location="Hinnapakkumus!E18" display="Tagasi"/>
    <hyperlink ref="A16" location="Hinnapakkumus!C42" display="Tagasi "/>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Kalkulatsioon</vt:lpstr>
      <vt:lpstr>Vesi-Küte</vt:lpstr>
      <vt:lpstr>VENT materjalid</vt:lpstr>
      <vt:lpstr>Hinnapakkumus</vt:lpstr>
      <vt:lpstr>Kasutusjuhend</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Kasutaja</dc:creator>
  <cp:lastModifiedBy>Kasutaja</cp:lastModifiedBy>
  <dcterms:created xsi:type="dcterms:W3CDTF">2019-01-13T15:46:54Z</dcterms:created>
  <dcterms:modified xsi:type="dcterms:W3CDTF">2019-02-12T19:28:33Z</dcterms:modified>
</cp:coreProperties>
</file>