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Esialgne eelarve" sheetId="1" r:id="rId1"/>
  </sheets>
  <calcPr calcId="145621"/>
</workbook>
</file>

<file path=xl/calcChain.xml><?xml version="1.0" encoding="utf-8"?>
<calcChain xmlns="http://schemas.openxmlformats.org/spreadsheetml/2006/main">
  <c r="J56" i="1" l="1"/>
  <c r="J73" i="1"/>
  <c r="G69" i="1"/>
  <c r="H69" i="1" s="1"/>
  <c r="J69" i="1" s="1"/>
  <c r="G68" i="1"/>
  <c r="H68" i="1" s="1"/>
  <c r="J68" i="1" s="1"/>
  <c r="G65" i="1"/>
  <c r="H65" i="1" s="1"/>
  <c r="J65" i="1" s="1"/>
  <c r="G64" i="1"/>
  <c r="H64" i="1" s="1"/>
  <c r="J64" i="1" s="1"/>
  <c r="G63" i="1"/>
  <c r="H63" i="1" s="1"/>
  <c r="J63" i="1" s="1"/>
  <c r="G62" i="1"/>
  <c r="H62" i="1" s="1"/>
  <c r="J62" i="1" s="1"/>
  <c r="G61" i="1"/>
  <c r="H61" i="1" s="1"/>
  <c r="J61" i="1" s="1"/>
  <c r="G60" i="1"/>
  <c r="H60" i="1" s="1"/>
  <c r="J60" i="1" s="1"/>
  <c r="G59" i="1"/>
  <c r="H59" i="1" s="1"/>
  <c r="J59" i="1" s="1"/>
  <c r="J55" i="1"/>
  <c r="J54" i="1"/>
  <c r="J53" i="1"/>
  <c r="J52" i="1"/>
  <c r="J51" i="1"/>
  <c r="J50" i="1"/>
  <c r="T47" i="1"/>
  <c r="R47" i="1"/>
  <c r="P47" i="1"/>
  <c r="T46" i="1"/>
  <c r="R46" i="1"/>
  <c r="P46" i="1"/>
  <c r="T45" i="1"/>
  <c r="R45" i="1"/>
  <c r="P45" i="1"/>
  <c r="F42" i="1"/>
  <c r="F41" i="1"/>
  <c r="F40" i="1"/>
  <c r="F39" i="1"/>
  <c r="F38" i="1"/>
  <c r="F37" i="1"/>
  <c r="F36" i="1"/>
  <c r="F35" i="1"/>
  <c r="F34" i="1"/>
  <c r="F33" i="1"/>
  <c r="F32" i="1"/>
  <c r="D31" i="1"/>
  <c r="F31" i="1" s="1"/>
  <c r="F43" i="1" l="1"/>
  <c r="F45" i="1" s="1"/>
  <c r="F46" i="1" s="1"/>
  <c r="J71" i="1"/>
  <c r="J75" i="1" l="1"/>
</calcChain>
</file>

<file path=xl/comments1.xml><?xml version="1.0" encoding="utf-8"?>
<comments xmlns="http://schemas.openxmlformats.org/spreadsheetml/2006/main">
  <authors>
    <author>Kasutaja</author>
  </authors>
  <commentList>
    <comment ref="D31" authorId="0">
      <text>
        <r>
          <rPr>
            <b/>
            <sz val="9"/>
            <color indexed="81"/>
            <rFont val="Tahoma"/>
            <family val="2"/>
            <charset val="186"/>
          </rPr>
          <t>Kasutaja:</t>
        </r>
        <r>
          <rPr>
            <sz val="9"/>
            <color indexed="81"/>
            <rFont val="Tahoma"/>
            <family val="2"/>
            <charset val="186"/>
          </rPr>
          <t xml:space="preserve">
puhas kogus 192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186"/>
          </rPr>
          <t>Kasutaja:</t>
        </r>
        <r>
          <rPr>
            <sz val="9"/>
            <color indexed="81"/>
            <rFont val="Tahoma"/>
            <family val="2"/>
            <charset val="186"/>
          </rPr>
          <t xml:space="preserve">
mittehingav</t>
        </r>
      </text>
    </comment>
    <comment ref="G58" authorId="0">
      <text>
        <r>
          <rPr>
            <b/>
            <sz val="9"/>
            <color indexed="81"/>
            <rFont val="Tahoma"/>
            <family val="2"/>
            <charset val="186"/>
          </rPr>
          <t>Kasutaja:</t>
        </r>
        <r>
          <rPr>
            <sz val="9"/>
            <color indexed="81"/>
            <rFont val="Tahoma"/>
            <family val="2"/>
            <charset val="186"/>
          </rPr>
          <t xml:space="preserve">
x + ca10% varu</t>
        </r>
      </text>
    </comment>
    <comment ref="I68" authorId="0">
      <text>
        <r>
          <rPr>
            <b/>
            <sz val="9"/>
            <color indexed="81"/>
            <rFont val="Tahoma"/>
            <family val="2"/>
            <charset val="186"/>
          </rPr>
          <t>Kasutaja:</t>
        </r>
        <r>
          <rPr>
            <sz val="9"/>
            <color indexed="81"/>
            <rFont val="Tahoma"/>
            <family val="2"/>
            <charset val="186"/>
          </rPr>
          <t xml:space="preserve">
6,6 pikkus</t>
        </r>
      </text>
    </comment>
  </commentList>
</comments>
</file>

<file path=xl/sharedStrings.xml><?xml version="1.0" encoding="utf-8"?>
<sst xmlns="http://schemas.openxmlformats.org/spreadsheetml/2006/main" count="89" uniqueCount="77">
  <si>
    <t>http://eternitmarketing.lt/3dcalc/ee/html/239da75e859a84ef42cdf196be20b3a5</t>
  </si>
  <si>
    <t>Eterniit Villa (Balti Laine)</t>
  </si>
  <si>
    <t>PRUUN</t>
  </si>
  <si>
    <t>https://bestor.ee/toode/balti-laine/</t>
  </si>
  <si>
    <t>Lainete arv: 5</t>
  </si>
  <si>
    <t>Laius: 920 mm</t>
  </si>
  <si>
    <t>Pikkus: 875 mm</t>
  </si>
  <si>
    <t>Paksus: 6,0 mm</t>
  </si>
  <si>
    <t>Kaal: 11 kg</t>
  </si>
  <si>
    <t>Külgmine ülekatmine: 47 mm</t>
  </si>
  <si>
    <t>Otsmine ülekatmine: 125 mm</t>
  </si>
  <si>
    <t>Kasulik laius: 873 mm</t>
  </si>
  <si>
    <t>Kasulik pikkus: 750 mm</t>
  </si>
  <si>
    <t>Kasulik pindala: 0,65 m2/tk</t>
  </si>
  <si>
    <t>Kinnitusroovide arv plaadile: 2</t>
  </si>
  <si>
    <t>Roovlattide vaheline kaugus: 750 mm</t>
  </si>
  <si>
    <t>Plaatide kulu katuse m2 kohta: 1,54 tk</t>
  </si>
  <si>
    <t>Kruvide kulu katuse m2 kohta: 3,2 tk</t>
  </si>
  <si>
    <t>Paigaldusjuhend:</t>
  </si>
  <si>
    <t>https://bestor.ee/static/banguoti_lakstai_montavimo_instrukcija_ee_a5.pdf</t>
  </si>
  <si>
    <t>http://eterniit.com/wp-content/uploads/2014/04/Balti-laine-paigaldusjuhend.pdf</t>
  </si>
  <si>
    <r>
      <t>Katuse pindala: 128.10 m</t>
    </r>
    <r>
      <rPr>
        <vertAlign val="superscript"/>
        <sz val="12"/>
        <color theme="1"/>
        <rFont val="Verdana"/>
        <family val="2"/>
        <charset val="186"/>
      </rPr>
      <t>2</t>
    </r>
  </si>
  <si>
    <t>Katusematerjalide vajadus:</t>
  </si>
  <si>
    <t>Toode</t>
  </si>
  <si>
    <t>Kogus*</t>
  </si>
  <si>
    <t>Tk hind</t>
  </si>
  <si>
    <t>Kokku</t>
  </si>
  <si>
    <t>Laineplaadid Eternit Villa, pruun</t>
  </si>
  <si>
    <t>Katuseharja katteplaat P75 (ülemine), pruun</t>
  </si>
  <si>
    <t>Katuseharja katteplaat P75 (vasakpoolne), pruun</t>
  </si>
  <si>
    <t>Tuulelaud P75, pruun</t>
  </si>
  <si>
    <t>Tuulelaud (vasakpoolne), pruun</t>
  </si>
  <si>
    <t>Tuulelaua otsadetail (vasak), pruun</t>
  </si>
  <si>
    <t>Tuulelaua madalam (vasak), pruun</t>
  </si>
  <si>
    <t>Tuulelaua otsadetail (paremale), pruun</t>
  </si>
  <si>
    <t>Ventilatsioon kork, P75, pruun</t>
  </si>
  <si>
    <t>difuusne katusekile,</t>
  </si>
  <si>
    <t>MITTEHINGAV TULEB!</t>
  </si>
  <si>
    <t>Tsingitud kruvid, pruun</t>
  </si>
  <si>
    <t>Hind kokku ilma KM-ta :</t>
  </si>
  <si>
    <t>2k</t>
  </si>
  <si>
    <t>räästas (laudis)</t>
  </si>
  <si>
    <t>1k(kivi)</t>
  </si>
  <si>
    <t>"räästas"</t>
  </si>
  <si>
    <t>sarika välis</t>
  </si>
  <si>
    <t>"räästas" toest</t>
  </si>
  <si>
    <t>KM-ga</t>
  </si>
  <si>
    <t xml:space="preserve">12 plaati </t>
  </si>
  <si>
    <t>11 plaati</t>
  </si>
  <si>
    <t>11 paati +3 lainet</t>
  </si>
  <si>
    <t>tk</t>
  </si>
  <si>
    <t>eur/tk</t>
  </si>
  <si>
    <t>roheline?</t>
  </si>
  <si>
    <t>tuuletõkkeplaat</t>
  </si>
  <si>
    <t>mittehingav aluskate</t>
  </si>
  <si>
    <t>aluskatte teip</t>
  </si>
  <si>
    <t>6m katuseredeli komplekt</t>
  </si>
  <si>
    <t>käigutee komplekt 1,23 (ca1m)</t>
  </si>
  <si>
    <t>korstna ääris komplekt</t>
  </si>
  <si>
    <t>jm</t>
  </si>
  <si>
    <t>eur/jm</t>
  </si>
  <si>
    <t>18%kuiv</t>
  </si>
  <si>
    <t>distantsroov 50x75</t>
  </si>
  <si>
    <t>tuulutusliist 32x50</t>
  </si>
  <si>
    <t>roov 50x50</t>
  </si>
  <si>
    <t>tuulekast</t>
  </si>
  <si>
    <t>18% kuiv,  pikk</t>
  </si>
  <si>
    <t>UUED SARIKAD???</t>
  </si>
  <si>
    <t>kui vaja välja vahetada</t>
  </si>
  <si>
    <t>18% kuiv</t>
  </si>
  <si>
    <t>UUED PENNID???</t>
  </si>
  <si>
    <t>m2</t>
  </si>
  <si>
    <t>eur/m2</t>
  </si>
  <si>
    <t>tööraha</t>
  </si>
  <si>
    <t>(bestor.ee katusekalkulaatoriga)</t>
  </si>
  <si>
    <t>Harjatihend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</si>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</sst>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rgb="FF222222"/>
      <name val="Proxima_novaregular"/>
    </font>
    <font>
      <sz val="32"/>
      <color theme="1"/>
      <name val="Arial"/>
      <family val="2"/>
      <charset val="186"/>
    </font>
    <font>
      <b/>
      <sz val="15"/>
      <color theme="1"/>
      <name val="Tahoma"/>
      <family val="2"/>
      <charset val="186"/>
    </font>
    <font>
      <sz val="12"/>
      <color theme="1"/>
      <name val="Verdana"/>
      <family val="2"/>
      <charset val="186"/>
    </font>
    <font>
      <vertAlign val="superscript"/>
      <sz val="12"/>
      <color theme="1"/>
      <name val="Verdana"/>
      <family val="2"/>
      <charset val="186"/>
    </font>
    <font>
      <sz val="11"/>
      <color rgb="FFFFFFFF"/>
      <name val="Verdana"/>
      <family val="2"/>
      <charset val="186"/>
    </font>
    <font>
      <sz val="11"/>
      <color theme="1"/>
      <name val="Verdana"/>
      <family val="2"/>
      <charset val="186"/>
    </font>
    <font>
      <strike/>
      <sz val="11"/>
      <color theme="1"/>
      <name val="Verdana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sz val="11"/>
      <name val="Calibri"/>
      <family val="2"/>
      <charset val="186"/>
      <scheme val="minor"/>
    </font>
    <font>
      <sz val="11"/>
      <name val="Verdana"/>
      <family val="2"/>
      <charset val="186"/>
    </font>
    <font>
      <sz val="11"/>
      <color rgb="FFFF0000"/>
      <name val="Verdana"/>
      <family val="2"/>
      <charset val="186"/>
    </font>
    <font>
      <i/>
      <sz val="11"/>
      <color rgb="FFFF0000"/>
      <name val="Calibri"/>
      <family val="2"/>
      <charset val="186"/>
      <scheme val="minor"/>
    </font>
    <font>
      <i/>
      <sz val="11"/>
      <color rgb="FFFF0000"/>
      <name val="Verdana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16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22"/>
      <color theme="9" tint="-0.49998474074526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59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0" fillId="3" borderId="0" xfId="0" applyFill="1"/>
    <xf numFmtId="0" fontId="13" fillId="3" borderId="0" xfId="0" applyFont="1" applyFill="1"/>
    <xf numFmtId="0" fontId="16" fillId="3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2" fontId="21" fillId="0" borderId="0" xfId="0" applyNumberFormat="1" applyFont="1"/>
    <xf numFmtId="0" fontId="23" fillId="0" borderId="0" xfId="0" applyFont="1"/>
    <xf numFmtId="0" fontId="21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30</xdr:row>
      <xdr:rowOff>19051</xdr:rowOff>
    </xdr:from>
    <xdr:to>
      <xdr:col>1</xdr:col>
      <xdr:colOff>609600</xdr:colOff>
      <xdr:row>30</xdr:row>
      <xdr:rowOff>321470</xdr:rowOff>
    </xdr:to>
    <xdr:pic>
      <xdr:nvPicPr>
        <xdr:cNvPr id="2" name="Picture 1" descr="http://eternitmarketing.lt/3dcalc/uploads/products/6ec31c0371f52318f998a406efc34670_240x140.jpg">
          <a:extLst>
            <a:ext uri="{FF2B5EF4-FFF2-40B4-BE49-F238E27FC236}">
              <a16:creationId xmlns:a16="http://schemas.microsoft.com/office/drawing/2014/main" xmlns="" id="{780243C8-6B4A-4F49-92F5-C95895AB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467476"/>
          <a:ext cx="828675" cy="483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31</xdr:row>
      <xdr:rowOff>190500</xdr:rowOff>
    </xdr:from>
    <xdr:to>
      <xdr:col>1</xdr:col>
      <xdr:colOff>610962</xdr:colOff>
      <xdr:row>31</xdr:row>
      <xdr:rowOff>190500</xdr:rowOff>
    </xdr:to>
    <xdr:pic>
      <xdr:nvPicPr>
        <xdr:cNvPr id="3" name="Picture 2" descr="http://eternitmarketing.lt/3dcalc/uploads/products/defe8bff0f8cfc4b78fe506582b741ca_240x140.jpg">
          <a:extLst>
            <a:ext uri="{FF2B5EF4-FFF2-40B4-BE49-F238E27FC236}">
              <a16:creationId xmlns:a16="http://schemas.microsoft.com/office/drawing/2014/main" xmlns="" id="{77BCA69B-6D6A-480D-A57E-611CD029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7010400"/>
          <a:ext cx="62048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32</xdr:row>
      <xdr:rowOff>304800</xdr:rowOff>
    </xdr:from>
    <xdr:to>
      <xdr:col>1</xdr:col>
      <xdr:colOff>609600</xdr:colOff>
      <xdr:row>32</xdr:row>
      <xdr:rowOff>407194</xdr:rowOff>
    </xdr:to>
    <xdr:pic>
      <xdr:nvPicPr>
        <xdr:cNvPr id="4" name="Picture 3" descr="http://eternitmarketing.lt/3dcalc/uploads/products/fae04f52e9d199221911657c50f6aab6_240x140.jpg">
          <a:extLst>
            <a:ext uri="{FF2B5EF4-FFF2-40B4-BE49-F238E27FC236}">
              <a16:creationId xmlns:a16="http://schemas.microsoft.com/office/drawing/2014/main" xmlns="" id="{57717585-BC67-4A97-9986-484FB720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677150"/>
          <a:ext cx="600075" cy="35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609600</xdr:colOff>
      <xdr:row>34</xdr:row>
      <xdr:rowOff>183356</xdr:rowOff>
    </xdr:to>
    <xdr:pic>
      <xdr:nvPicPr>
        <xdr:cNvPr id="5" name="Picture 4" descr="http://eternitmarketing.lt/3dcalc/uploads/products/45ef2b5ff5daa7cf49dff1c7e855620f_240x140.jpg">
          <a:extLst>
            <a:ext uri="{FF2B5EF4-FFF2-40B4-BE49-F238E27FC236}">
              <a16:creationId xmlns:a16="http://schemas.microsoft.com/office/drawing/2014/main" xmlns="" id="{8B8B219E-9873-4EA5-A43B-1B735AB1C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24800"/>
          <a:ext cx="771525" cy="45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291306</xdr:rowOff>
    </xdr:to>
    <xdr:pic>
      <xdr:nvPicPr>
        <xdr:cNvPr id="6" name="Picture 5" descr="http://eternitmarketing.lt/3dcalc/uploads/products/bee482669bdb2e0c3fdc09c8510065ae_240x140.jpg">
          <a:extLst>
            <a:ext uri="{FF2B5EF4-FFF2-40B4-BE49-F238E27FC236}">
              <a16:creationId xmlns:a16="http://schemas.microsoft.com/office/drawing/2014/main" xmlns="" id="{14433663-80DB-49D4-846E-643466F0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124825"/>
          <a:ext cx="809625" cy="472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36</xdr:row>
      <xdr:rowOff>10319</xdr:rowOff>
    </xdr:to>
    <xdr:pic>
      <xdr:nvPicPr>
        <xdr:cNvPr id="7" name="Picture 6" descr="http://eternitmarketing.lt/3dcalc/uploads/products/4e05d7d415cb7ca01b76a5c4df698fe4_240x140.jpg">
          <a:extLst>
            <a:ext uri="{FF2B5EF4-FFF2-40B4-BE49-F238E27FC236}">
              <a16:creationId xmlns:a16="http://schemas.microsoft.com/office/drawing/2014/main" xmlns="" id="{AFF7D904-0DD4-4A0D-8BC3-D419C132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96300"/>
          <a:ext cx="981075" cy="57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37</xdr:row>
      <xdr:rowOff>5556</xdr:rowOff>
    </xdr:to>
    <xdr:pic>
      <xdr:nvPicPr>
        <xdr:cNvPr id="8" name="Picture 7" descr="http://eternitmarketing.lt/3dcalc/uploads/products/eb3338e38029a12064bced30fccc2dee_240x140.jpg">
          <a:extLst>
            <a:ext uri="{FF2B5EF4-FFF2-40B4-BE49-F238E27FC236}">
              <a16:creationId xmlns:a16="http://schemas.microsoft.com/office/drawing/2014/main" xmlns="" id="{17A04F53-158F-48BB-ACE2-5F593D78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67775"/>
          <a:ext cx="1038225" cy="605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609600</xdr:colOff>
      <xdr:row>38</xdr:row>
      <xdr:rowOff>8731</xdr:rowOff>
    </xdr:to>
    <xdr:pic>
      <xdr:nvPicPr>
        <xdr:cNvPr id="9" name="Picture 8" descr="http://eternitmarketing.lt/3dcalc/uploads/products/cde171c63b3f63ef7dd16260898ed858_240x140.jpg">
          <a:extLst>
            <a:ext uri="{FF2B5EF4-FFF2-40B4-BE49-F238E27FC236}">
              <a16:creationId xmlns:a16="http://schemas.microsoft.com/office/drawing/2014/main" xmlns="" id="{60EDCE57-7E46-40B1-886C-7503B5A1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39250"/>
          <a:ext cx="1076325" cy="627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610960</xdr:colOff>
      <xdr:row>39</xdr:row>
      <xdr:rowOff>9525</xdr:rowOff>
    </xdr:to>
    <xdr:pic>
      <xdr:nvPicPr>
        <xdr:cNvPr id="10" name="Picture 9" descr="http://eternitmarketing.lt/3dcalc/uploads/products/f2e643c90954a5370aca4acdd921cda7_240x140.jpg">
          <a:extLst>
            <a:ext uri="{FF2B5EF4-FFF2-40B4-BE49-F238E27FC236}">
              <a16:creationId xmlns:a16="http://schemas.microsoft.com/office/drawing/2014/main" xmlns="" id="{61EA60AA-3716-41E9-9890-0621625F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10725"/>
          <a:ext cx="107768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609600</xdr:colOff>
      <xdr:row>39</xdr:row>
      <xdr:rowOff>357981</xdr:rowOff>
    </xdr:to>
    <xdr:pic>
      <xdr:nvPicPr>
        <xdr:cNvPr id="11" name="Picture 10" descr="http://eternitmarketing.lt/3dcalc/uploads/products/9db0c9b3b5b4e9318c6049d914789e40_240x140.jpg">
          <a:extLst>
            <a:ext uri="{FF2B5EF4-FFF2-40B4-BE49-F238E27FC236}">
              <a16:creationId xmlns:a16="http://schemas.microsoft.com/office/drawing/2014/main" xmlns="" id="{E6EF3238-6C74-4F73-862F-49B9A7D1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82200"/>
          <a:ext cx="923925" cy="538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609600</xdr:colOff>
      <xdr:row>41</xdr:row>
      <xdr:rowOff>183356</xdr:rowOff>
    </xdr:to>
    <xdr:pic>
      <xdr:nvPicPr>
        <xdr:cNvPr id="12" name="Picture 11" descr="http://eternitmarketing.lt/3dcalc/uploads/products/82f5e54d8e425cf93af25e86b4be04f8_240x140.jpg">
          <a:extLst>
            <a:ext uri="{FF2B5EF4-FFF2-40B4-BE49-F238E27FC236}">
              <a16:creationId xmlns:a16="http://schemas.microsoft.com/office/drawing/2014/main" xmlns="" id="{C7263D0F-CB4E-4AA6-AC11-841B6ADB0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53675"/>
          <a:ext cx="885825" cy="516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609600</xdr:colOff>
      <xdr:row>41</xdr:row>
      <xdr:rowOff>269081</xdr:rowOff>
    </xdr:to>
    <xdr:pic>
      <xdr:nvPicPr>
        <xdr:cNvPr id="13" name="Picture 12" descr="http://eternitmarketing.lt/3dcalc/uploads/products/6c00778f6ccb0b4417df0fe7807a541a_240x140.jpg">
          <a:extLst>
            <a:ext uri="{FF2B5EF4-FFF2-40B4-BE49-F238E27FC236}">
              <a16:creationId xmlns:a16="http://schemas.microsoft.com/office/drawing/2014/main" xmlns="" id="{07DA4478-CCD6-400F-86B6-E5A97CBE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53700"/>
          <a:ext cx="771525" cy="45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bestor.ee/static/banguoti_lakstai_montavimo_instrukcija_ee_a5.pdf" TargetMode="External"/><Relationship Id="rId1" Type="http://schemas.openxmlformats.org/officeDocument/2006/relationships/hyperlink" Target="http://eternitmarketing.lt/3dcalc/ee/html/239da75e859a84ef42cdf196be20b3a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75"/>
  <sheetViews>
    <sheetView tabSelected="1" topLeftCell="A52" workbookViewId="0">
      <selection activeCell="K71" sqref="K71"/>
    </sheetView>
  </sheetViews>
  <sheetFormatPr defaultRowHeight="15"/>
  <cols>
    <col min="2" max="2" width="34.7109375" bestFit="1" customWidth="1"/>
    <col min="3" max="3" width="28.5703125" bestFit="1" customWidth="1"/>
    <col min="4" max="4" width="7.85546875" bestFit="1" customWidth="1"/>
    <col min="5" max="5" width="8.85546875" bestFit="1" customWidth="1"/>
    <col min="6" max="6" width="8" bestFit="1" customWidth="1"/>
    <col min="7" max="7" width="20.5703125" bestFit="1" customWidth="1"/>
    <col min="8" max="8" width="6.5703125" bestFit="1" customWidth="1"/>
    <col min="9" max="9" width="10" bestFit="1" customWidth="1"/>
    <col min="10" max="10" width="6.7109375" bestFit="1" customWidth="1"/>
    <col min="11" max="11" width="76" bestFit="1" customWidth="1"/>
    <col min="12" max="12" width="16" bestFit="1" customWidth="1"/>
    <col min="14" max="14" width="7.28515625" bestFit="1" customWidth="1"/>
    <col min="15" max="15" width="5" bestFit="1" customWidth="1"/>
    <col min="16" max="16" width="14.42578125" bestFit="1" customWidth="1"/>
    <col min="17" max="17" width="7.5703125" bestFit="1" customWidth="1"/>
    <col min="18" max="18" width="8.85546875" bestFit="1" customWidth="1"/>
    <col min="19" max="19" width="10.5703125" bestFit="1" customWidth="1"/>
    <col min="20" max="20" width="14" bestFit="1" customWidth="1"/>
  </cols>
  <sheetData>
    <row r="2" spans="11:14">
      <c r="K2" s="1" t="s">
        <v>0</v>
      </c>
    </row>
    <row r="3" spans="11:14" ht="28.5">
      <c r="K3" t="s">
        <v>1</v>
      </c>
      <c r="N3" s="37" t="s">
        <v>2</v>
      </c>
    </row>
    <row r="5" spans="11:14">
      <c r="K5" t="s">
        <v>3</v>
      </c>
    </row>
    <row r="6" spans="11:14" ht="15.75">
      <c r="K6" s="2" t="s">
        <v>4</v>
      </c>
    </row>
    <row r="7" spans="11:14" ht="15.75">
      <c r="K7" s="2" t="s">
        <v>5</v>
      </c>
    </row>
    <row r="8" spans="11:14" ht="15.75">
      <c r="K8" s="2" t="s">
        <v>6</v>
      </c>
    </row>
    <row r="9" spans="11:14" ht="15.75">
      <c r="K9" s="2" t="s">
        <v>7</v>
      </c>
    </row>
    <row r="10" spans="11:14" ht="15.75">
      <c r="K10" s="2" t="s">
        <v>8</v>
      </c>
    </row>
    <row r="11" spans="11:14" ht="15.75">
      <c r="K11" s="2" t="s">
        <v>9</v>
      </c>
    </row>
    <row r="12" spans="11:14" ht="15.75">
      <c r="K12" s="2" t="s">
        <v>10</v>
      </c>
    </row>
    <row r="13" spans="11:14" ht="15.75">
      <c r="K13" s="2" t="s">
        <v>11</v>
      </c>
    </row>
    <row r="14" spans="11:14" ht="15.75">
      <c r="K14" s="2" t="s">
        <v>12</v>
      </c>
    </row>
    <row r="15" spans="11:14" ht="15.75">
      <c r="K15" s="2" t="s">
        <v>13</v>
      </c>
    </row>
    <row r="16" spans="11:14" ht="15.75">
      <c r="K16" s="2" t="s">
        <v>14</v>
      </c>
    </row>
    <row r="17" spans="2:11" ht="15.75">
      <c r="K17" s="2" t="s">
        <v>15</v>
      </c>
    </row>
    <row r="18" spans="2:11" ht="15.75">
      <c r="K18" s="2" t="s">
        <v>16</v>
      </c>
    </row>
    <row r="19" spans="2:11" ht="15.75">
      <c r="K19" s="2" t="s">
        <v>17</v>
      </c>
    </row>
    <row r="21" spans="2:11" ht="15.75">
      <c r="K21" s="2" t="s">
        <v>18</v>
      </c>
    </row>
    <row r="22" spans="2:11">
      <c r="K22" s="1" t="s">
        <v>19</v>
      </c>
    </row>
    <row r="23" spans="2:11">
      <c r="K23" t="s">
        <v>20</v>
      </c>
    </row>
    <row r="24" spans="2:11" ht="40.5">
      <c r="B24" s="3"/>
    </row>
    <row r="25" spans="2:11" ht="18.75">
      <c r="B25" s="4"/>
    </row>
    <row r="26" spans="2:11" ht="18">
      <c r="B26" s="5" t="s">
        <v>21</v>
      </c>
    </row>
    <row r="27" spans="2:11">
      <c r="B27" s="6"/>
    </row>
    <row r="28" spans="2:11">
      <c r="B28" s="5" t="s">
        <v>22</v>
      </c>
    </row>
    <row r="29" spans="2:11">
      <c r="B29" t="s">
        <v>74</v>
      </c>
    </row>
    <row r="30" spans="2:11" ht="29.25" thickBot="1">
      <c r="B30" s="7"/>
      <c r="C30" s="8" t="s">
        <v>23</v>
      </c>
      <c r="D30" s="7" t="s">
        <v>24</v>
      </c>
      <c r="E30" s="7" t="s">
        <v>25</v>
      </c>
      <c r="F30" s="7" t="s">
        <v>26</v>
      </c>
    </row>
    <row r="31" spans="2:11" ht="29.25" thickBot="1">
      <c r="B31" s="9"/>
      <c r="C31" s="10" t="s">
        <v>27</v>
      </c>
      <c r="D31" s="11">
        <f>8*12*2</f>
        <v>192</v>
      </c>
      <c r="E31" s="30">
        <v>0</v>
      </c>
      <c r="F31" s="12">
        <f>E31*D31</f>
        <v>0</v>
      </c>
    </row>
    <row r="32" spans="2:11" ht="43.5" thickBot="1">
      <c r="B32" s="9"/>
      <c r="C32" s="10" t="s">
        <v>28</v>
      </c>
      <c r="D32" s="11">
        <v>12</v>
      </c>
      <c r="E32" s="30">
        <v>0</v>
      </c>
      <c r="F32" s="12">
        <f t="shared" ref="F32:F42" si="0">E32*D32</f>
        <v>0</v>
      </c>
    </row>
    <row r="33" spans="2:20" ht="43.5" thickBot="1">
      <c r="B33" s="9"/>
      <c r="C33" s="10" t="s">
        <v>29</v>
      </c>
      <c r="D33" s="11">
        <v>12</v>
      </c>
      <c r="E33" s="30">
        <v>0</v>
      </c>
      <c r="F33" s="12">
        <f t="shared" si="0"/>
        <v>0</v>
      </c>
    </row>
    <row r="34" spans="2:20" ht="15.75" thickBot="1">
      <c r="B34" s="9"/>
      <c r="C34" s="10" t="s">
        <v>30</v>
      </c>
      <c r="D34" s="11">
        <v>8</v>
      </c>
      <c r="E34" s="30">
        <v>0</v>
      </c>
      <c r="F34" s="12">
        <f t="shared" si="0"/>
        <v>0</v>
      </c>
    </row>
    <row r="35" spans="2:20" ht="29.25" thickBot="1">
      <c r="B35" s="9"/>
      <c r="C35" s="10" t="s">
        <v>31</v>
      </c>
      <c r="D35" s="11">
        <v>8</v>
      </c>
      <c r="E35" s="30">
        <v>0</v>
      </c>
      <c r="F35" s="12">
        <f t="shared" si="0"/>
        <v>0</v>
      </c>
    </row>
    <row r="36" spans="2:20" ht="29.25" thickBot="1">
      <c r="B36" s="9"/>
      <c r="C36" s="10" t="s">
        <v>32</v>
      </c>
      <c r="D36" s="11">
        <v>1</v>
      </c>
      <c r="E36" s="30">
        <v>0</v>
      </c>
      <c r="F36" s="12">
        <f t="shared" si="0"/>
        <v>0</v>
      </c>
    </row>
    <row r="37" spans="2:20" ht="29.25" thickBot="1">
      <c r="B37" s="9"/>
      <c r="C37" s="10" t="s">
        <v>33</v>
      </c>
      <c r="D37" s="11">
        <v>1</v>
      </c>
      <c r="E37" s="30">
        <v>0</v>
      </c>
      <c r="F37" s="12">
        <f t="shared" si="0"/>
        <v>0</v>
      </c>
    </row>
    <row r="38" spans="2:20" ht="29.25" thickBot="1">
      <c r="B38" s="9"/>
      <c r="C38" s="10" t="s">
        <v>34</v>
      </c>
      <c r="D38" s="11">
        <v>1</v>
      </c>
      <c r="E38" s="30">
        <v>0</v>
      </c>
      <c r="F38" s="12">
        <f t="shared" si="0"/>
        <v>0</v>
      </c>
    </row>
    <row r="39" spans="2:20" ht="29.25" thickBot="1">
      <c r="B39" s="9"/>
      <c r="C39" s="10" t="s">
        <v>34</v>
      </c>
      <c r="D39" s="11">
        <v>1</v>
      </c>
      <c r="E39" s="30">
        <v>0</v>
      </c>
      <c r="F39" s="12">
        <f t="shared" si="0"/>
        <v>0</v>
      </c>
    </row>
    <row r="40" spans="2:20" ht="29.25" thickBot="1">
      <c r="B40" s="9"/>
      <c r="C40" s="10" t="s">
        <v>35</v>
      </c>
      <c r="D40" s="11">
        <v>8</v>
      </c>
      <c r="E40" s="30">
        <v>0</v>
      </c>
      <c r="F40" s="12">
        <f t="shared" si="0"/>
        <v>0</v>
      </c>
    </row>
    <row r="41" spans="2:20" ht="15.75" thickBot="1">
      <c r="B41" s="9"/>
      <c r="C41" s="13" t="s">
        <v>36</v>
      </c>
      <c r="D41" s="27">
        <v>0</v>
      </c>
      <c r="E41" s="35">
        <v>0</v>
      </c>
      <c r="F41" s="28">
        <f t="shared" si="0"/>
        <v>0</v>
      </c>
      <c r="G41" s="14" t="s">
        <v>37</v>
      </c>
    </row>
    <row r="42" spans="2:20" ht="29.25" thickBot="1">
      <c r="B42" s="9"/>
      <c r="C42" s="10" t="s">
        <v>38</v>
      </c>
      <c r="D42" s="11">
        <v>500</v>
      </c>
      <c r="E42" s="30">
        <v>0</v>
      </c>
      <c r="F42" s="12">
        <f t="shared" si="0"/>
        <v>0</v>
      </c>
    </row>
    <row r="43" spans="2:20" ht="15.75" thickBot="1">
      <c r="B43" s="15" t="s">
        <v>39</v>
      </c>
      <c r="C43" s="16"/>
      <c r="D43" s="16"/>
      <c r="E43" s="16"/>
      <c r="F43" s="12">
        <f>SUM(F31:F42)</f>
        <v>0</v>
      </c>
    </row>
    <row r="44" spans="2:20">
      <c r="F44" s="17"/>
      <c r="O44" t="s">
        <v>40</v>
      </c>
      <c r="P44" t="s">
        <v>41</v>
      </c>
      <c r="Q44" t="s">
        <v>42</v>
      </c>
      <c r="R44" t="s">
        <v>43</v>
      </c>
      <c r="S44" t="s">
        <v>44</v>
      </c>
      <c r="T44" t="s">
        <v>45</v>
      </c>
    </row>
    <row r="45" spans="2:20">
      <c r="E45" t="s">
        <v>46</v>
      </c>
      <c r="F45" s="17">
        <f>F43*1.2</f>
        <v>0</v>
      </c>
      <c r="L45" t="s">
        <v>47</v>
      </c>
      <c r="N45">
        <v>10755</v>
      </c>
      <c r="O45">
        <v>9160</v>
      </c>
      <c r="P45">
        <f>(N45-O45)/2</f>
        <v>797.5</v>
      </c>
      <c r="Q45">
        <v>9374</v>
      </c>
      <c r="R45" s="18">
        <f>(N45-Q45)/2</f>
        <v>690.5</v>
      </c>
      <c r="S45">
        <v>9060</v>
      </c>
      <c r="T45" s="18">
        <f>(N45-S45)/2</f>
        <v>847.5</v>
      </c>
    </row>
    <row r="46" spans="2:20">
      <c r="F46" s="17">
        <f>F45/128</f>
        <v>0</v>
      </c>
      <c r="L46" t="s">
        <v>48</v>
      </c>
      <c r="N46">
        <v>9882</v>
      </c>
      <c r="O46">
        <v>9160</v>
      </c>
      <c r="P46">
        <f t="shared" ref="P46:P47" si="1">(N46-O46)/2</f>
        <v>361</v>
      </c>
      <c r="Q46">
        <v>9374</v>
      </c>
      <c r="R46" s="18">
        <f t="shared" ref="R46:R47" si="2">(N46-Q46)/2</f>
        <v>254</v>
      </c>
      <c r="S46">
        <v>9060</v>
      </c>
      <c r="T46" s="18">
        <f t="shared" ref="T46:T47" si="3">(N46-S46)/2</f>
        <v>411</v>
      </c>
    </row>
    <row r="47" spans="2:20">
      <c r="F47" s="17"/>
      <c r="L47" t="s">
        <v>49</v>
      </c>
      <c r="N47">
        <v>10401</v>
      </c>
      <c r="O47">
        <v>9160</v>
      </c>
      <c r="P47">
        <f t="shared" si="1"/>
        <v>620.5</v>
      </c>
      <c r="Q47">
        <v>9374</v>
      </c>
      <c r="R47" s="18">
        <f t="shared" si="2"/>
        <v>513.5</v>
      </c>
      <c r="S47">
        <v>9060</v>
      </c>
      <c r="T47" s="18">
        <f t="shared" si="3"/>
        <v>670.5</v>
      </c>
    </row>
    <row r="48" spans="2:20">
      <c r="F48" s="17"/>
    </row>
    <row r="49" spans="2:10">
      <c r="G49" t="s">
        <v>50</v>
      </c>
      <c r="I49" t="s">
        <v>51</v>
      </c>
      <c r="J49" s="17"/>
    </row>
    <row r="50" spans="2:10">
      <c r="B50" s="19" t="s">
        <v>52</v>
      </c>
      <c r="C50" t="s">
        <v>53</v>
      </c>
      <c r="D50">
        <v>12</v>
      </c>
      <c r="E50">
        <v>1200</v>
      </c>
      <c r="F50">
        <v>2700</v>
      </c>
      <c r="G50">
        <v>36</v>
      </c>
      <c r="I50" s="32">
        <v>0</v>
      </c>
      <c r="J50" s="17">
        <f>I50*G50</f>
        <v>0</v>
      </c>
    </row>
    <row r="51" spans="2:10" s="21" customFormat="1">
      <c r="B51" s="20"/>
      <c r="C51" s="21" t="s">
        <v>54</v>
      </c>
      <c r="E51" s="21">
        <v>1500</v>
      </c>
      <c r="F51" s="21">
        <v>50000</v>
      </c>
      <c r="G51" s="21">
        <v>2</v>
      </c>
      <c r="I51" s="33">
        <v>0</v>
      </c>
      <c r="J51" s="22">
        <f>I51*G51</f>
        <v>0</v>
      </c>
    </row>
    <row r="52" spans="2:10" s="21" customFormat="1">
      <c r="B52" s="20"/>
      <c r="C52" s="21" t="s">
        <v>55</v>
      </c>
      <c r="G52" s="21">
        <v>4</v>
      </c>
      <c r="I52" s="33">
        <v>0</v>
      </c>
      <c r="J52" s="22">
        <f>I52*G52</f>
        <v>0</v>
      </c>
    </row>
    <row r="53" spans="2:10" s="21" customFormat="1">
      <c r="B53" s="20"/>
      <c r="C53" s="21" t="s">
        <v>56</v>
      </c>
      <c r="G53" s="21">
        <v>1</v>
      </c>
      <c r="I53" s="33">
        <v>0</v>
      </c>
      <c r="J53" s="22">
        <f>I53*G53</f>
        <v>0</v>
      </c>
    </row>
    <row r="54" spans="2:10" s="21" customFormat="1">
      <c r="B54" s="20"/>
      <c r="C54" s="21" t="s">
        <v>57</v>
      </c>
      <c r="G54" s="21">
        <v>1</v>
      </c>
      <c r="I54" s="33">
        <v>0</v>
      </c>
      <c r="J54" s="22">
        <f>I54*G54</f>
        <v>0</v>
      </c>
    </row>
    <row r="55" spans="2:10">
      <c r="C55" t="s">
        <v>58</v>
      </c>
      <c r="G55">
        <v>1</v>
      </c>
      <c r="I55" s="32">
        <v>0</v>
      </c>
      <c r="J55" s="17">
        <f>I55*G55</f>
        <v>0</v>
      </c>
    </row>
    <row r="56" spans="2:10">
      <c r="C56" s="21" t="s">
        <v>75</v>
      </c>
      <c r="F56">
        <v>5000</v>
      </c>
      <c r="G56" s="21">
        <v>3</v>
      </c>
      <c r="I56" s="33">
        <v>0</v>
      </c>
      <c r="J56" s="17">
        <f>I56*G56</f>
        <v>0</v>
      </c>
    </row>
    <row r="58" spans="2:10" ht="21">
      <c r="G58" s="38" t="s">
        <v>50</v>
      </c>
      <c r="H58" t="s">
        <v>59</v>
      </c>
      <c r="I58" t="s">
        <v>60</v>
      </c>
    </row>
    <row r="59" spans="2:10">
      <c r="B59" t="s">
        <v>61</v>
      </c>
      <c r="C59" t="s">
        <v>62</v>
      </c>
      <c r="D59">
        <v>50</v>
      </c>
      <c r="E59">
        <v>75</v>
      </c>
      <c r="F59">
        <v>4200</v>
      </c>
      <c r="G59">
        <f>30+3</f>
        <v>33</v>
      </c>
      <c r="H59">
        <f>G59*F59/1000</f>
        <v>138.6</v>
      </c>
      <c r="I59" s="32">
        <v>0</v>
      </c>
      <c r="J59" s="17">
        <f>I59*H59</f>
        <v>0</v>
      </c>
    </row>
    <row r="60" spans="2:10">
      <c r="B60" t="s">
        <v>61</v>
      </c>
      <c r="C60" t="s">
        <v>63</v>
      </c>
      <c r="D60">
        <v>32</v>
      </c>
      <c r="E60">
        <v>50</v>
      </c>
      <c r="F60">
        <v>4200</v>
      </c>
      <c r="G60">
        <f>30+3</f>
        <v>33</v>
      </c>
      <c r="H60">
        <f>G60*F60/1000</f>
        <v>138.6</v>
      </c>
      <c r="I60" s="32">
        <v>0</v>
      </c>
      <c r="J60" s="22">
        <f>I60*H60</f>
        <v>0</v>
      </c>
    </row>
    <row r="61" spans="2:10">
      <c r="B61" t="s">
        <v>61</v>
      </c>
      <c r="C61" t="s">
        <v>64</v>
      </c>
      <c r="D61">
        <v>50</v>
      </c>
      <c r="E61">
        <v>50</v>
      </c>
      <c r="F61" s="17">
        <v>4800</v>
      </c>
      <c r="G61">
        <f>18+2</f>
        <v>20</v>
      </c>
      <c r="H61">
        <f>G61*F61/1000</f>
        <v>96</v>
      </c>
      <c r="I61" s="32">
        <v>0</v>
      </c>
      <c r="J61" s="22">
        <f>I61*H61</f>
        <v>0</v>
      </c>
    </row>
    <row r="62" spans="2:10">
      <c r="B62" t="s">
        <v>61</v>
      </c>
      <c r="C62" t="s">
        <v>64</v>
      </c>
      <c r="D62">
        <v>50</v>
      </c>
      <c r="E62">
        <v>50</v>
      </c>
      <c r="F62" s="17">
        <v>3000</v>
      </c>
      <c r="G62">
        <f>36+4</f>
        <v>40</v>
      </c>
      <c r="H62">
        <f>G62*F62/1000</f>
        <v>120</v>
      </c>
      <c r="I62" s="32">
        <v>0</v>
      </c>
      <c r="J62" s="17">
        <f>I62*H62</f>
        <v>0</v>
      </c>
    </row>
    <row r="63" spans="2:10">
      <c r="B63" t="s">
        <v>61</v>
      </c>
      <c r="C63" t="s">
        <v>65</v>
      </c>
      <c r="D63">
        <v>21</v>
      </c>
      <c r="E63">
        <v>120</v>
      </c>
      <c r="F63" s="17">
        <v>3300</v>
      </c>
      <c r="G63">
        <f>16+2</f>
        <v>18</v>
      </c>
      <c r="H63">
        <f t="shared" ref="H63:H69" si="4">G63*F63/1000</f>
        <v>59.4</v>
      </c>
      <c r="I63" s="32">
        <v>0</v>
      </c>
      <c r="J63" s="22">
        <f t="shared" ref="J63:J69" si="5">I63*H63</f>
        <v>0</v>
      </c>
    </row>
    <row r="64" spans="2:10">
      <c r="B64" t="s">
        <v>61</v>
      </c>
      <c r="C64" t="s">
        <v>65</v>
      </c>
      <c r="D64">
        <v>21</v>
      </c>
      <c r="E64">
        <v>120</v>
      </c>
      <c r="F64" s="17">
        <v>3900</v>
      </c>
      <c r="G64">
        <f>8+1</f>
        <v>9</v>
      </c>
      <c r="H64">
        <f t="shared" si="4"/>
        <v>35.1</v>
      </c>
      <c r="I64" s="32">
        <v>0</v>
      </c>
      <c r="J64" s="22">
        <f t="shared" si="5"/>
        <v>0</v>
      </c>
    </row>
    <row r="65" spans="2:11" s="18" customFormat="1">
      <c r="B65" t="s">
        <v>61</v>
      </c>
      <c r="C65" t="s">
        <v>65</v>
      </c>
      <c r="D65" s="21">
        <v>21</v>
      </c>
      <c r="E65" s="21">
        <v>120</v>
      </c>
      <c r="F65" s="22">
        <v>4800</v>
      </c>
      <c r="G65" s="21">
        <f>26+4</f>
        <v>30</v>
      </c>
      <c r="H65">
        <f t="shared" si="4"/>
        <v>144</v>
      </c>
      <c r="I65" s="32">
        <v>0</v>
      </c>
      <c r="J65" s="17">
        <f t="shared" si="5"/>
        <v>0</v>
      </c>
    </row>
    <row r="66" spans="2:11" s="18" customFormat="1">
      <c r="B66"/>
      <c r="C66"/>
      <c r="F66" s="23"/>
      <c r="H66"/>
      <c r="I66"/>
      <c r="J66" s="22"/>
    </row>
    <row r="67" spans="2:11" s="18" customFormat="1">
      <c r="F67" s="23"/>
      <c r="H67"/>
      <c r="I67"/>
      <c r="J67" s="22"/>
    </row>
    <row r="68" spans="2:11" s="24" customFormat="1">
      <c r="B68" s="24" t="s">
        <v>66</v>
      </c>
      <c r="C68" s="24" t="s">
        <v>67</v>
      </c>
      <c r="D68" s="24">
        <v>50</v>
      </c>
      <c r="E68" s="24">
        <v>200</v>
      </c>
      <c r="F68" s="25">
        <v>6600</v>
      </c>
      <c r="G68" s="24">
        <f>20+2</f>
        <v>22</v>
      </c>
      <c r="H68" s="26">
        <f t="shared" si="4"/>
        <v>145.19999999999999</v>
      </c>
      <c r="I68" s="34">
        <v>0</v>
      </c>
      <c r="J68" s="17">
        <f t="shared" si="5"/>
        <v>0</v>
      </c>
      <c r="K68" s="24" t="s">
        <v>68</v>
      </c>
    </row>
    <row r="69" spans="2:11" s="24" customFormat="1">
      <c r="B69" s="24" t="s">
        <v>69</v>
      </c>
      <c r="C69" s="24" t="s">
        <v>70</v>
      </c>
      <c r="D69" s="24">
        <v>50</v>
      </c>
      <c r="E69" s="24">
        <v>200</v>
      </c>
      <c r="F69" s="25">
        <v>3300</v>
      </c>
      <c r="G69" s="24">
        <f>10+1</f>
        <v>11</v>
      </c>
      <c r="H69" s="26">
        <f t="shared" si="4"/>
        <v>36.299999999999997</v>
      </c>
      <c r="I69" s="34">
        <v>0</v>
      </c>
      <c r="J69" s="22">
        <f t="shared" si="5"/>
        <v>0</v>
      </c>
      <c r="K69" s="24" t="s">
        <v>68</v>
      </c>
    </row>
    <row r="70" spans="2:11" s="18" customFormat="1">
      <c r="F70" s="23"/>
      <c r="J70" s="22"/>
    </row>
    <row r="71" spans="2:11">
      <c r="J71" s="17">
        <f>SUM(J50:J70)</f>
        <v>0</v>
      </c>
    </row>
    <row r="72" spans="2:11">
      <c r="B72" s="19"/>
      <c r="F72" s="17"/>
      <c r="H72" t="s">
        <v>71</v>
      </c>
      <c r="I72" t="s">
        <v>72</v>
      </c>
    </row>
    <row r="73" spans="2:11" ht="18.75">
      <c r="F73" s="17"/>
      <c r="G73" s="14" t="s">
        <v>73</v>
      </c>
      <c r="H73">
        <v>128</v>
      </c>
      <c r="I73" s="31">
        <v>0</v>
      </c>
      <c r="J73" s="17">
        <f>I73*H73</f>
        <v>0</v>
      </c>
    </row>
    <row r="75" spans="2:11" ht="21">
      <c r="I75" s="29" t="s">
        <v>76</v>
      </c>
      <c r="J75" s="36">
        <f>F43+J71+J73</f>
        <v>0</v>
      </c>
    </row>
  </sheetData>
  <mergeCells count="1">
    <mergeCell ref="B43:E43"/>
  </mergeCells>
  <hyperlinks>
    <hyperlink ref="K2" r:id="rId1"/>
    <hyperlink ref="K22" r:id="rId2"/>
  </hyperlinks>
  <pageMargins left="0.7" right="0.7" top="0.75" bottom="0.75" header="0.3" footer="0.3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Esialgne eelarve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2018-07-16T13:59:42Z</dcterms:created>
  <dcterms:modified xsi:type="dcterms:W3CDTF">2018-07-16T14:14:51Z</dcterms:modified>
</cp:coreProperties>
</file>