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del\Documents\Roo3\Projekt Roo 3\"/>
    </mc:Choice>
  </mc:AlternateContent>
  <bookViews>
    <workbookView xWindow="0" yWindow="0" windowWidth="28800" windowHeight="12330"/>
  </bookViews>
  <sheets>
    <sheet name=" fassaad variant  1" sheetId="1" r:id="rId1"/>
    <sheet name="fassaad variant 2" sheetId="4" r:id="rId2"/>
    <sheet name="sokkel ja drenaaz" sheetId="2" r:id="rId3"/>
    <sheet name="hoovitööd" sheetId="3" r:id="rId4"/>
    <sheet name="Sheet1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F32" i="2"/>
  <c r="F36" i="4"/>
  <c r="F63" i="1"/>
  <c r="B5" i="5" l="1"/>
  <c r="B4" i="5"/>
  <c r="B3" i="5"/>
  <c r="C2" i="5"/>
  <c r="F40" i="2" l="1"/>
  <c r="F15" i="2"/>
  <c r="G13" i="2" s="1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6" i="4"/>
  <c r="F7" i="4"/>
  <c r="G5" i="4"/>
  <c r="F12" i="4"/>
  <c r="F13" i="4"/>
  <c r="G11" i="4"/>
  <c r="F17" i="4"/>
  <c r="F18" i="4"/>
  <c r="F19" i="4"/>
  <c r="G15" i="4"/>
  <c r="F24" i="3"/>
  <c r="G4" i="3" s="1"/>
  <c r="G25" i="3" s="1"/>
  <c r="F16" i="4"/>
  <c r="F22" i="4"/>
  <c r="F24" i="4"/>
  <c r="F25" i="4"/>
  <c r="G21" i="4"/>
  <c r="F29" i="4"/>
  <c r="G27" i="4"/>
  <c r="F33" i="4"/>
  <c r="G31" i="4" s="1"/>
  <c r="G47" i="4" s="1"/>
  <c r="F34" i="4"/>
  <c r="F42" i="4"/>
  <c r="F43" i="4"/>
  <c r="G40" i="4"/>
  <c r="F46" i="4"/>
  <c r="G45" i="4"/>
  <c r="F61" i="1"/>
  <c r="F62" i="1"/>
  <c r="G31" i="2"/>
  <c r="F35" i="2"/>
  <c r="F7" i="2"/>
  <c r="F8" i="2"/>
  <c r="F9" i="2"/>
  <c r="F10" i="2"/>
  <c r="G4" i="2" s="1"/>
  <c r="F11" i="2"/>
  <c r="F12" i="2"/>
  <c r="F6" i="2"/>
  <c r="F22" i="3"/>
  <c r="D23" i="3"/>
  <c r="F21" i="3"/>
  <c r="F34" i="2"/>
  <c r="F36" i="2"/>
  <c r="F38" i="2"/>
  <c r="F39" i="2"/>
  <c r="G37" i="2" s="1"/>
  <c r="F41" i="2"/>
  <c r="F42" i="2"/>
  <c r="D43" i="2"/>
  <c r="F43" i="2"/>
  <c r="D44" i="2"/>
  <c r="F44" i="2" s="1"/>
  <c r="F23" i="3"/>
  <c r="F20" i="3"/>
  <c r="F19" i="3"/>
  <c r="F13" i="3"/>
  <c r="F8" i="3"/>
  <c r="F6" i="3"/>
  <c r="F20" i="1"/>
  <c r="F21" i="1"/>
  <c r="F22" i="1"/>
  <c r="F29" i="1"/>
  <c r="F30" i="1"/>
  <c r="F31" i="1"/>
  <c r="F32" i="1"/>
  <c r="F33" i="1"/>
  <c r="F7" i="1"/>
  <c r="F9" i="1"/>
  <c r="F10" i="1"/>
  <c r="F11" i="1"/>
  <c r="F15" i="1"/>
  <c r="G13" i="1" s="1"/>
  <c r="F39" i="1"/>
  <c r="F41" i="1"/>
  <c r="F42" i="1"/>
  <c r="F43" i="1"/>
  <c r="F44" i="1"/>
  <c r="F45" i="1"/>
  <c r="F46" i="1"/>
  <c r="F47" i="1"/>
  <c r="F50" i="1"/>
  <c r="F52" i="1"/>
  <c r="F53" i="1"/>
  <c r="F57" i="1"/>
  <c r="G55" i="1"/>
  <c r="F69" i="1"/>
  <c r="G67" i="1" s="1"/>
  <c r="F73" i="1"/>
  <c r="F74" i="1"/>
  <c r="G71" i="1" s="1"/>
  <c r="F77" i="1"/>
  <c r="G76" i="1" s="1"/>
  <c r="G26" i="3" l="1"/>
  <c r="G27" i="3" s="1"/>
  <c r="G45" i="2"/>
  <c r="G48" i="4"/>
  <c r="G49" i="4" s="1"/>
  <c r="G49" i="1"/>
  <c r="G38" i="1"/>
  <c r="G18" i="1"/>
  <c r="G59" i="1"/>
  <c r="G5" i="1"/>
  <c r="G46" i="2" l="1"/>
  <c r="G47" i="2" s="1"/>
  <c r="G78" i="1"/>
  <c r="G79" i="1"/>
  <c r="G80" i="1" s="1"/>
</calcChain>
</file>

<file path=xl/sharedStrings.xml><?xml version="1.0" encoding="utf-8"?>
<sst xmlns="http://schemas.openxmlformats.org/spreadsheetml/2006/main" count="352" uniqueCount="166">
  <si>
    <t xml:space="preserve">Ehituskulude liigitus pea-, põhi- ja kulurühmadeks </t>
  </si>
  <si>
    <t>Ühik</t>
  </si>
  <si>
    <t>Maht</t>
  </si>
  <si>
    <t>Ühiku hind</t>
  </si>
  <si>
    <t>Kokku</t>
  </si>
  <si>
    <t>Kõik kokku</t>
  </si>
  <si>
    <t>Kood</t>
  </si>
  <si>
    <t>Nimetus</t>
  </si>
  <si>
    <t>VÄLISRAJATISED</t>
  </si>
  <si>
    <t>Ettevalmistus ja lammutus</t>
  </si>
  <si>
    <t>Hoonete ja rajatiste lammutamine</t>
  </si>
  <si>
    <t>Oleva TEP-plaadi eemaldamine</t>
  </si>
  <si>
    <t>m2</t>
  </si>
  <si>
    <t>jm</t>
  </si>
  <si>
    <t>kpl</t>
  </si>
  <si>
    <t>Hoonealune süvend</t>
  </si>
  <si>
    <t xml:space="preserve">Kaeved </t>
  </si>
  <si>
    <t>Sokli lahtikaeve välisperimeetril</t>
  </si>
  <si>
    <t>m3</t>
  </si>
  <si>
    <t>Hoonevälised ehitised</t>
  </si>
  <si>
    <t>R/b välistrepp</t>
  </si>
  <si>
    <t>Varikatused</t>
  </si>
  <si>
    <t>Varikatuse rekonstrueerimine</t>
  </si>
  <si>
    <t>Välisvõrgud</t>
  </si>
  <si>
    <t>Drenaaž ja truubid</t>
  </si>
  <si>
    <t>Drenaaž D1</t>
  </si>
  <si>
    <t xml:space="preserve">Väliskanalisatsioon </t>
  </si>
  <si>
    <t xml:space="preserve">Maa-ala pinnakatted </t>
  </si>
  <si>
    <t>Haljastus</t>
  </si>
  <si>
    <t>Murukatte taastamine</t>
  </si>
  <si>
    <t>Kivi- ja plaatkatted</t>
  </si>
  <si>
    <t>Kiviparkett koos alusega</t>
  </si>
  <si>
    <t>Kartano kivi 80 mm</t>
  </si>
  <si>
    <t>paigaldusliiv 30 mm</t>
  </si>
  <si>
    <t>killustikalus 250 mm</t>
  </si>
  <si>
    <t>liivalus 200 mm</t>
  </si>
  <si>
    <t>Murukivi koos alusega</t>
  </si>
  <si>
    <t>Talot murukivi 100 mm</t>
  </si>
  <si>
    <t>Äärekivid ja sadeveerennid</t>
  </si>
  <si>
    <t>Kõnnitee äärekivi</t>
  </si>
  <si>
    <t>Metallist peenraääris</t>
  </si>
  <si>
    <t>KANDETARINDID</t>
  </si>
  <si>
    <t>Kandvad seinad</t>
  </si>
  <si>
    <t>Seinte fassaadikatted</t>
  </si>
  <si>
    <t>Krohvkate koos kivivillsoojustusega 100 mm</t>
  </si>
  <si>
    <t>Sokli veelaud plekk-kattega</t>
  </si>
  <si>
    <t>Uus viilulaudis koos alusrooviga</t>
  </si>
  <si>
    <t>tuuletõkkeplaat 30 mm</t>
  </si>
  <si>
    <t>vert roov 50x20 mm</t>
  </si>
  <si>
    <t>horis.roov 50x20 mm</t>
  </si>
  <si>
    <t>vert.laudis 160x23 mm</t>
  </si>
  <si>
    <t>katteliistud 50x23 mm</t>
  </si>
  <si>
    <t>Räästakastid</t>
  </si>
  <si>
    <t>Aknaplekid</t>
  </si>
  <si>
    <t>tk</t>
  </si>
  <si>
    <t>Turbokatla korstna kate</t>
  </si>
  <si>
    <t>Vihmaveetoru</t>
  </si>
  <si>
    <t>Muud tööd</t>
  </si>
  <si>
    <t>FASSAADIELEMENDID JA KATUSED</t>
  </si>
  <si>
    <t>Aknad</t>
  </si>
  <si>
    <t>Aknalauad</t>
  </si>
  <si>
    <t>Puit- ja puitalumiiniumaknad</t>
  </si>
  <si>
    <t>Uus kaheraamne puitaken 1150x1600 mm A-1</t>
  </si>
  <si>
    <t>Uus kaheraamne puitaken 1650x1600 mm A-2</t>
  </si>
  <si>
    <t>Restaureeritav kaheraamne puitaken 400x400 mm A-3</t>
  </si>
  <si>
    <t>Restaureeritav kaheraamne puitaken 800x1100 mm A-4</t>
  </si>
  <si>
    <t>Restaureeritav kaheraamne puitaken 1000x1800 mm A-5</t>
  </si>
  <si>
    <t>Uus kaheraamne puitaken 1650x1400 mm A-6</t>
  </si>
  <si>
    <t>Uus kaheraamne puitaken 980x1000 mm KA-1</t>
  </si>
  <si>
    <t>Uus kaheraamne puitaken 1700x1000 mm KA-2</t>
  </si>
  <si>
    <t>Uus kaheraamne puitaken 500x600 mm KA-3</t>
  </si>
  <si>
    <t>Välisuksed ja väravad</t>
  </si>
  <si>
    <t>Lukustus ja varustus</t>
  </si>
  <si>
    <t>Restaureeritav puidust tahveluks 1400x2000 mm VU-1</t>
  </si>
  <si>
    <t>Uus sile puituks 900x1800 mm VU-2</t>
  </si>
  <si>
    <t>Piirded ja käiguteed</t>
  </si>
  <si>
    <t>Hooldusplatvormid, sillad, käiguteed</t>
  </si>
  <si>
    <t>Käigutee pööningul, b=600 mm</t>
  </si>
  <si>
    <t>Katusetarindid</t>
  </si>
  <si>
    <t>Katusekatted</t>
  </si>
  <si>
    <t>Renoveeritav trepikoja plekk-kate</t>
  </si>
  <si>
    <t>RUUMITARINDID JA PINNAKATTED</t>
  </si>
  <si>
    <t>Siseseinte pinnakatted</t>
  </si>
  <si>
    <t>Krohv- ja tasandus</t>
  </si>
  <si>
    <t>Lagede pinnakatted</t>
  </si>
  <si>
    <t>Lagede sooja-, heli- ja hüdroisolatsioon</t>
  </si>
  <si>
    <t>Keldrilae soojustus kivivillaga 100 mm (oletuslik, keldriplaan puudub)</t>
  </si>
  <si>
    <t>Pööningu lisasoojustus, puistevill 300…400 mm</t>
  </si>
  <si>
    <t xml:space="preserve">EHITUSPLATSI KORRALDUS- JA ÜLDKULUD </t>
  </si>
  <si>
    <t>EHITUSTÖÖD KOKKU:</t>
  </si>
  <si>
    <t>EHITUSMAKSUMUS KOOS KÄIBEMAKSUGA :</t>
  </si>
  <si>
    <t xml:space="preserve">Märkused: </t>
  </si>
  <si>
    <t>1. Töömahtude loetelu ei vabasta Pakkujat ehitusprojekti läbitöötamisest ja ei ole aluseks ehitustöö käigus tekkivate pretensioonide esitamisel</t>
  </si>
  <si>
    <t xml:space="preserve">2. Kõik tööd, mida Pakkuja arvates pole kajastatud töömahtude loetelus kuid on vajalikud ehitustööde korrektseks teostamiseks, tuleb lisada iga kulurühma lõpus asuvasse kulugruppi "Muud tööd" </t>
  </si>
  <si>
    <t>kuhu see läheb, kas vahetatakse välja?</t>
  </si>
  <si>
    <t>Märkused</t>
  </si>
  <si>
    <t>siin me vahetame gaasikatla katteid, ehitusteatises anname teada, et gaasi ei ole?</t>
  </si>
  <si>
    <t>kas see on ukse kohal olev väike väljaaste?</t>
  </si>
  <si>
    <t>sokli akende 13tk plekid maha lahutada</t>
  </si>
  <si>
    <t>mitte kõiki aknaid ei eemaldata, välja võtta lisaks soklikorruse 13 akent</t>
  </si>
  <si>
    <t>aknapalede taastamine</t>
  </si>
  <si>
    <t>aknaplekid</t>
  </si>
  <si>
    <t>siit maha soklikorruse aknapaled</t>
  </si>
  <si>
    <t>KÄIBEMAKS</t>
  </si>
  <si>
    <t>Sooja-, heli- ja hüdroisolatsioon</t>
  </si>
  <si>
    <t>maja veevarustus</t>
  </si>
  <si>
    <t xml:space="preserve"> </t>
  </si>
  <si>
    <t>pr ette ei näe aga lisasin, liitumispunktist veemõõtjani ~9m</t>
  </si>
  <si>
    <t>mis see on, samas oleks mõistlik tagahoovi välisvalgustus panna?</t>
  </si>
  <si>
    <t xml:space="preserve">kanalisastioon </t>
  </si>
  <si>
    <t>K1 kaevu rekk, vt joonist. I kaevu väljavahetamine pole projektis</t>
  </si>
  <si>
    <t>elektrilahend maja kilbist, projektis kahjuks pole elektrilahendist sõnagi?</t>
  </si>
  <si>
    <t>Võrkaia likvideerimine, uue puitlippaia ehitamine</t>
  </si>
  <si>
    <t>prügiaediku ehitus</t>
  </si>
  <si>
    <t>kas kogu seda ala on ikka vaja taastada?</t>
  </si>
  <si>
    <t>olemasoleva raudaia korrastamine väravapostide ümbervalamine</t>
  </si>
  <si>
    <t>elektrilahend maja kilbist, projektis kahjuks pole elektrilahendist sõnagi? Ühel joonisel mahuti 3 kanti , teisel 6 kanti?</t>
  </si>
  <si>
    <t>Kogumismahuti 3m3 koos tõsteseadmega (kastmiseks)</t>
  </si>
  <si>
    <t>Pumbakaev d1050mm koos automaatikaga</t>
  </si>
  <si>
    <t>PE survetoru d32mm</t>
  </si>
  <si>
    <t>Drenaažikaev 400/315 settepesaga 30L</t>
  </si>
  <si>
    <t>sademevee kanali vaatluskaevud 400/315</t>
  </si>
  <si>
    <t>Olemasoleva betoonakevu remont (uus voolurenn)</t>
  </si>
  <si>
    <t>Tagasivooluklapp või el siiber d110mm</t>
  </si>
  <si>
    <t>Sademeveetrass K2 sajuveetoru PP d110mm</t>
  </si>
  <si>
    <t>Sademevee neelukaevud d 110mm</t>
  </si>
  <si>
    <t>Kaeviku põhja täeiendav tihendamine</t>
  </si>
  <si>
    <t>Drenaažtoru alune killustikalus h 15cm</t>
  </si>
  <si>
    <t xml:space="preserve">Geotekstiil </t>
  </si>
  <si>
    <t>Esmane tagasitäide 30cm</t>
  </si>
  <si>
    <t>Tagasitäited</t>
  </si>
  <si>
    <t>kaevupeade kõrguste reguleerimine</t>
  </si>
  <si>
    <t>drenaažitorustiku soojustusplaat XPS50</t>
  </si>
  <si>
    <t>Olemasolevate plastakende demontaaž</t>
  </si>
  <si>
    <t>Puituksed</t>
  </si>
  <si>
    <t>Sokli soojustus EPS 100 mm</t>
  </si>
  <si>
    <t>Välisvalgustus (maja uste kohal ja numbrivalgustus)</t>
  </si>
  <si>
    <t>Trepikoja terrasiitkrohvkatte puhastamine ja parandamine</t>
  </si>
  <si>
    <t>Muud lammutus-, parandus- ja demontaažitööd</t>
  </si>
  <si>
    <t>karniisi kattepleki vahetus, renoveerimine</t>
  </si>
  <si>
    <t>projektis kivivill</t>
  </si>
  <si>
    <t>maja ümbritseva panduse rajamine</t>
  </si>
  <si>
    <t>Lammutus-, parandus- ja demontaažitööd</t>
  </si>
  <si>
    <t>Ventilatsioonirestid frešklapp</t>
  </si>
  <si>
    <t>Aknalauad (vajadusel)</t>
  </si>
  <si>
    <t>Karniisi kattepleki vahetus, renoveerimine</t>
  </si>
  <si>
    <t>Varikatuse rekonstrueerimine trepikoja uks</t>
  </si>
  <si>
    <t>Piksekaitse projekteerimine ja ehitus</t>
  </si>
  <si>
    <t>Sokli maapealse osa tööd</t>
  </si>
  <si>
    <t>Sokli krohvimine koos rustikaga</t>
  </si>
  <si>
    <t>mahud üle kontrollida</t>
  </si>
  <si>
    <t>kas neid ei peaks nimetama nii? Värvisin punaseks, mis diameeter?</t>
  </si>
  <si>
    <t>siit maha siis soklikorruse 13 aknalauad?</t>
  </si>
  <si>
    <t>jah</t>
  </si>
  <si>
    <t xml:space="preserve"> sh. fassaadilaudise ja karkassivahelise soojustuse eemaldamine</t>
  </si>
  <si>
    <t>Oleva krohvkatte eemaldamine seintelt (TEP-plaadi alt)</t>
  </si>
  <si>
    <t>kivivill 45+150 mm</t>
  </si>
  <si>
    <r>
      <t>V</t>
    </r>
    <r>
      <rPr>
        <sz val="10"/>
        <color rgb="FFFF0000"/>
        <rFont val="Times New Roman"/>
        <family val="1"/>
        <charset val="186"/>
      </rPr>
      <t>ärskeõhuklapp (sh reste)</t>
    </r>
  </si>
  <si>
    <t>Lukustus ja varustus (fonolukk, lukustus, sulgurid jne)</t>
  </si>
  <si>
    <t>Keldrisse pääsu katusekatte vahetus (koos aluskarkassiga)</t>
  </si>
  <si>
    <t>Aknapalede viimistlemine</t>
  </si>
  <si>
    <t>Olemasoleva krohvi ning laudise parandused ja värvimine</t>
  </si>
  <si>
    <t>Sokli puhastamine, pesu ja tasandamine, vuukide täitmine</t>
  </si>
  <si>
    <t>Sokli drenaažimatt/nuppkile</t>
  </si>
  <si>
    <t>Hüdroisolatsioon bituumenvõõp</t>
  </si>
  <si>
    <t>abikõlblikkus hoovid  korda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</si>
</sst>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kr&quot;_-;\-* #,##0.00\ &quot;kr&quot;_-;_-* &quot;-&quot;??\ &quot;kr&quot;_-;_-@_-"/>
    <numFmt numFmtId="165" formatCode="_-* #,##0.00\ [$€-1]_-;\-* #,##0.00\ [$€-1]_-;_-* &quot;-&quot;??\ [$€-1]_-;_-@_-"/>
    <numFmt numFmtId="166" formatCode="#,##0.00\ &quot;€&quot;"/>
    <numFmt numFmtId="167" formatCode="#,##0.00\ [$€-1];\-#,##0.00\ [$€-1]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3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/>
      <bottom style="thick">
        <color indexed="64"/>
      </bottom>
      <diagonal/>
    </border>
    <border>
      <left/>
      <right style="thin">
        <color indexed="55"/>
      </right>
      <top/>
      <bottom style="thick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2" borderId="9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165" fontId="6" fillId="2" borderId="10" xfId="2" applyNumberFormat="1" applyFont="1" applyFill="1" applyBorder="1" applyAlignment="1">
      <alignment horizontal="left"/>
    </xf>
    <xf numFmtId="165" fontId="5" fillId="2" borderId="10" xfId="1" applyNumberFormat="1" applyFont="1" applyFill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165" fontId="3" fillId="0" borderId="10" xfId="2" applyNumberFormat="1" applyFont="1" applyBorder="1" applyAlignment="1">
      <alignment horizontal="left"/>
    </xf>
    <xf numFmtId="0" fontId="3" fillId="0" borderId="10" xfId="1" applyFont="1" applyBorder="1" applyAlignment="1">
      <alignment horizontal="left" indent="1"/>
    </xf>
    <xf numFmtId="0" fontId="3" fillId="0" borderId="10" xfId="1" applyFont="1" applyFill="1" applyBorder="1" applyAlignment="1">
      <alignment horizontal="left"/>
    </xf>
    <xf numFmtId="0" fontId="7" fillId="0" borderId="9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165" fontId="7" fillId="0" borderId="10" xfId="1" applyNumberFormat="1" applyFont="1" applyBorder="1" applyAlignment="1">
      <alignment horizontal="left"/>
    </xf>
    <xf numFmtId="0" fontId="3" fillId="0" borderId="10" xfId="1" applyFont="1" applyBorder="1" applyAlignment="1">
      <alignment horizontal="left" indent="2"/>
    </xf>
    <xf numFmtId="0" fontId="3" fillId="0" borderId="10" xfId="0" applyFont="1" applyBorder="1" applyAlignment="1">
      <alignment horizontal="left" indent="1"/>
    </xf>
    <xf numFmtId="0" fontId="3" fillId="0" borderId="10" xfId="0" applyFont="1" applyBorder="1" applyAlignment="1">
      <alignment horizontal="left"/>
    </xf>
    <xf numFmtId="164" fontId="7" fillId="0" borderId="10" xfId="2" applyFont="1" applyBorder="1" applyAlignment="1">
      <alignment horizontal="left"/>
    </xf>
    <xf numFmtId="0" fontId="7" fillId="0" borderId="11" xfId="1" applyFont="1" applyFill="1" applyBorder="1" applyAlignment="1">
      <alignment horizontal="left"/>
    </xf>
    <xf numFmtId="0" fontId="0" fillId="0" borderId="12" xfId="0" applyBorder="1"/>
    <xf numFmtId="0" fontId="4" fillId="0" borderId="14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5" fillId="2" borderId="12" xfId="1" applyFont="1" applyFill="1" applyBorder="1" applyAlignment="1">
      <alignment horizontal="left"/>
    </xf>
    <xf numFmtId="165" fontId="5" fillId="2" borderId="12" xfId="1" applyNumberFormat="1" applyFont="1" applyFill="1" applyBorder="1" applyAlignment="1">
      <alignment horizontal="left"/>
    </xf>
    <xf numFmtId="0" fontId="3" fillId="0" borderId="12" xfId="1" applyFont="1" applyBorder="1" applyAlignment="1">
      <alignment horizontal="left"/>
    </xf>
    <xf numFmtId="165" fontId="3" fillId="0" borderId="12" xfId="2" applyNumberFormat="1" applyFont="1" applyBorder="1" applyAlignment="1">
      <alignment horizontal="left"/>
    </xf>
    <xf numFmtId="0" fontId="3" fillId="0" borderId="12" xfId="1" applyFont="1" applyBorder="1" applyAlignment="1">
      <alignment horizontal="left" indent="1"/>
    </xf>
    <xf numFmtId="0" fontId="3" fillId="0" borderId="12" xfId="1" applyFont="1" applyFill="1" applyBorder="1" applyAlignment="1">
      <alignment horizontal="left"/>
    </xf>
    <xf numFmtId="0" fontId="3" fillId="0" borderId="12" xfId="1" applyFont="1" applyBorder="1" applyAlignment="1">
      <alignment horizontal="left" indent="2"/>
    </xf>
    <xf numFmtId="0" fontId="4" fillId="0" borderId="12" xfId="1" applyFont="1" applyBorder="1" applyAlignment="1">
      <alignment horizontal="center"/>
    </xf>
    <xf numFmtId="0" fontId="3" fillId="0" borderId="12" xfId="1" applyFont="1" applyFill="1" applyBorder="1" applyAlignment="1">
      <alignment horizontal="left" indent="1"/>
    </xf>
    <xf numFmtId="166" fontId="3" fillId="0" borderId="10" xfId="1" applyNumberFormat="1" applyFont="1" applyBorder="1" applyAlignment="1">
      <alignment horizontal="left"/>
    </xf>
    <xf numFmtId="167" fontId="5" fillId="2" borderId="10" xfId="1" applyNumberFormat="1" applyFont="1" applyFill="1" applyBorder="1" applyAlignment="1">
      <alignment horizontal="left"/>
    </xf>
    <xf numFmtId="166" fontId="7" fillId="0" borderId="10" xfId="1" applyNumberFormat="1" applyFont="1" applyBorder="1" applyAlignment="1">
      <alignment horizontal="left"/>
    </xf>
    <xf numFmtId="167" fontId="5" fillId="2" borderId="10" xfId="2" applyNumberFormat="1" applyFont="1" applyFill="1" applyBorder="1" applyAlignment="1">
      <alignment horizontal="left"/>
    </xf>
    <xf numFmtId="9" fontId="7" fillId="0" borderId="10" xfId="1" applyNumberFormat="1" applyFont="1" applyBorder="1" applyAlignment="1">
      <alignment horizontal="left"/>
    </xf>
    <xf numFmtId="167" fontId="7" fillId="3" borderId="10" xfId="2" applyNumberFormat="1" applyFont="1" applyFill="1" applyBorder="1" applyAlignment="1">
      <alignment horizontal="left"/>
    </xf>
    <xf numFmtId="0" fontId="7" fillId="0" borderId="13" xfId="1" applyFont="1" applyBorder="1" applyAlignment="1">
      <alignment horizontal="left"/>
    </xf>
    <xf numFmtId="165" fontId="7" fillId="0" borderId="11" xfId="1" applyNumberFormat="1" applyFont="1" applyBorder="1" applyAlignment="1">
      <alignment horizontal="left"/>
    </xf>
    <xf numFmtId="167" fontId="7" fillId="3" borderId="12" xfId="2" applyNumberFormat="1" applyFont="1" applyFill="1" applyBorder="1" applyAlignment="1">
      <alignment horizontal="left"/>
    </xf>
    <xf numFmtId="166" fontId="3" fillId="0" borderId="12" xfId="1" applyNumberFormat="1" applyFont="1" applyBorder="1" applyAlignment="1">
      <alignment horizontal="left"/>
    </xf>
    <xf numFmtId="167" fontId="5" fillId="2" borderId="12" xfId="1" applyNumberFormat="1" applyFont="1" applyFill="1" applyBorder="1" applyAlignment="1">
      <alignment horizontal="left"/>
    </xf>
    <xf numFmtId="0" fontId="3" fillId="4" borderId="12" xfId="1" applyFont="1" applyFill="1" applyBorder="1" applyAlignment="1">
      <alignment horizontal="left"/>
    </xf>
    <xf numFmtId="0" fontId="9" fillId="4" borderId="12" xfId="1" applyFont="1" applyFill="1" applyBorder="1" applyAlignment="1">
      <alignment horizontal="left"/>
    </xf>
    <xf numFmtId="0" fontId="4" fillId="0" borderId="12" xfId="1" applyFont="1" applyBorder="1" applyAlignment="1">
      <alignment horizontal="right"/>
    </xf>
    <xf numFmtId="0" fontId="5" fillId="2" borderId="12" xfId="1" applyFont="1" applyFill="1" applyBorder="1" applyAlignment="1">
      <alignment horizontal="right"/>
    </xf>
    <xf numFmtId="0" fontId="3" fillId="0" borderId="12" xfId="1" applyFont="1" applyBorder="1" applyAlignment="1">
      <alignment horizontal="right"/>
    </xf>
    <xf numFmtId="0" fontId="3" fillId="0" borderId="12" xfId="1" applyFont="1" applyFill="1" applyBorder="1" applyAlignment="1">
      <alignment horizontal="right"/>
    </xf>
    <xf numFmtId="0" fontId="3" fillId="4" borderId="12" xfId="1" applyFont="1" applyFill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12" xfId="1" applyFont="1" applyBorder="1" applyAlignment="1">
      <alignment horizontal="left"/>
    </xf>
    <xf numFmtId="9" fontId="7" fillId="0" borderId="12" xfId="1" applyNumberFormat="1" applyFont="1" applyBorder="1" applyAlignment="1">
      <alignment horizontal="left"/>
    </xf>
    <xf numFmtId="0" fontId="0" fillId="0" borderId="12" xfId="0" applyBorder="1" applyAlignment="1">
      <alignment horizontal="right"/>
    </xf>
    <xf numFmtId="167" fontId="9" fillId="4" borderId="12" xfId="2" applyNumberFormat="1" applyFont="1" applyFill="1" applyBorder="1" applyAlignment="1">
      <alignment horizontal="left"/>
    </xf>
    <xf numFmtId="167" fontId="0" fillId="0" borderId="12" xfId="0" applyNumberFormat="1" applyBorder="1"/>
    <xf numFmtId="165" fontId="0" fillId="0" borderId="12" xfId="0" applyNumberFormat="1" applyBorder="1"/>
    <xf numFmtId="0" fontId="9" fillId="4" borderId="0" xfId="1" applyFont="1" applyFill="1"/>
    <xf numFmtId="0" fontId="1" fillId="4" borderId="0" xfId="1" applyFill="1"/>
    <xf numFmtId="0" fontId="0" fillId="5" borderId="0" xfId="0" applyFill="1"/>
    <xf numFmtId="0" fontId="0" fillId="3" borderId="0" xfId="0" applyFill="1"/>
    <xf numFmtId="0" fontId="1" fillId="3" borderId="0" xfId="1" applyFill="1"/>
    <xf numFmtId="9" fontId="0" fillId="0" borderId="0" xfId="0" applyNumberFormat="1"/>
    <xf numFmtId="0" fontId="0" fillId="0" borderId="0" xfId="0" applyAlignment="1">
      <alignment wrapText="1"/>
    </xf>
    <xf numFmtId="0" fontId="7" fillId="0" borderId="11" xfId="1" applyFont="1" applyFill="1" applyBorder="1" applyAlignment="1">
      <alignment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15" xfId="1" applyFont="1" applyBorder="1" applyAlignment="1">
      <alignment horizontal="right" vertical="center" wrapText="1"/>
    </xf>
    <xf numFmtId="0" fontId="3" fillId="3" borderId="12" xfId="1" applyFont="1" applyFill="1" applyBorder="1" applyAlignment="1">
      <alignment horizontal="left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zoomScale="160" zoomScaleNormal="160" workbookViewId="0">
      <pane ySplit="3" topLeftCell="A55" activePane="bottomLeft" state="frozen"/>
      <selection pane="bottomLeft" activeCell="A63" sqref="A63:XFD63"/>
    </sheetView>
  </sheetViews>
  <sheetFormatPr defaultRowHeight="12.75" x14ac:dyDescent="0.2"/>
  <cols>
    <col min="1" max="1" width="8" style="1" customWidth="1"/>
    <col min="2" max="2" width="52" style="1" customWidth="1"/>
    <col min="3" max="6" width="9.140625" style="1"/>
    <col min="7" max="7" width="15.42578125" style="1" customWidth="1"/>
    <col min="8" max="8" width="71.42578125" style="1" bestFit="1" customWidth="1"/>
    <col min="9" max="16384" width="9.140625" style="1"/>
  </cols>
  <sheetData>
    <row r="1" spans="1:8" ht="12.75" customHeight="1" x14ac:dyDescent="0.2">
      <c r="A1" s="68" t="s">
        <v>0</v>
      </c>
      <c r="B1" s="69"/>
      <c r="C1" s="68" t="s">
        <v>1</v>
      </c>
      <c r="D1" s="68" t="s">
        <v>2</v>
      </c>
      <c r="E1" s="68" t="s">
        <v>3</v>
      </c>
      <c r="F1" s="68" t="s">
        <v>4</v>
      </c>
      <c r="G1" s="72" t="s">
        <v>5</v>
      </c>
      <c r="H1" s="1" t="s">
        <v>95</v>
      </c>
    </row>
    <row r="2" spans="1:8" ht="13.5" thickBot="1" x14ac:dyDescent="0.25">
      <c r="A2" s="70"/>
      <c r="B2" s="71"/>
      <c r="C2" s="70"/>
      <c r="D2" s="70"/>
      <c r="E2" s="70"/>
      <c r="F2" s="70"/>
      <c r="G2" s="73"/>
    </row>
    <row r="3" spans="1:8" ht="15" thickBot="1" x14ac:dyDescent="0.25">
      <c r="A3" s="2" t="s">
        <v>6</v>
      </c>
      <c r="B3" s="3" t="s">
        <v>7</v>
      </c>
      <c r="C3" s="3">
        <v>1</v>
      </c>
      <c r="D3" s="3">
        <v>2</v>
      </c>
      <c r="E3" s="3">
        <v>3</v>
      </c>
      <c r="F3" s="3">
        <v>4</v>
      </c>
      <c r="G3" s="3">
        <v>5</v>
      </c>
    </row>
    <row r="4" spans="1:8" ht="13.5" thickTop="1" x14ac:dyDescent="0.2">
      <c r="A4" s="4">
        <v>1</v>
      </c>
      <c r="B4" s="5" t="s">
        <v>8</v>
      </c>
      <c r="C4" s="5"/>
      <c r="D4" s="5"/>
      <c r="E4" s="5"/>
      <c r="F4" s="5"/>
      <c r="G4" s="6"/>
    </row>
    <row r="5" spans="1:8" x14ac:dyDescent="0.2">
      <c r="A5" s="4">
        <v>11</v>
      </c>
      <c r="B5" s="5" t="s">
        <v>9</v>
      </c>
      <c r="C5" s="5"/>
      <c r="D5" s="5"/>
      <c r="E5" s="5"/>
      <c r="F5" s="5"/>
      <c r="G5" s="34">
        <f>SUM(F7:F11)</f>
        <v>0</v>
      </c>
    </row>
    <row r="6" spans="1:8" x14ac:dyDescent="0.2">
      <c r="A6" s="8">
        <v>117</v>
      </c>
      <c r="B6" s="9" t="s">
        <v>10</v>
      </c>
      <c r="C6" s="9"/>
      <c r="D6" s="9"/>
      <c r="E6" s="9"/>
      <c r="F6" s="9"/>
      <c r="G6" s="10"/>
    </row>
    <row r="7" spans="1:8" x14ac:dyDescent="0.2">
      <c r="A7" s="8"/>
      <c r="B7" s="11" t="s">
        <v>11</v>
      </c>
      <c r="C7" s="9" t="s">
        <v>12</v>
      </c>
      <c r="D7" s="12">
        <v>470</v>
      </c>
      <c r="E7" s="9"/>
      <c r="F7" s="33">
        <f>D7*E7</f>
        <v>0</v>
      </c>
      <c r="G7" s="10"/>
    </row>
    <row r="8" spans="1:8" x14ac:dyDescent="0.2">
      <c r="A8" s="8"/>
      <c r="B8" s="11" t="s">
        <v>154</v>
      </c>
      <c r="C8" s="9"/>
      <c r="D8" s="12"/>
      <c r="E8" s="9"/>
      <c r="F8" s="33"/>
      <c r="G8" s="10"/>
    </row>
    <row r="9" spans="1:8" x14ac:dyDescent="0.2">
      <c r="A9" s="8"/>
      <c r="B9" s="11" t="s">
        <v>155</v>
      </c>
      <c r="C9" s="9" t="s">
        <v>12</v>
      </c>
      <c r="D9" s="12">
        <v>470</v>
      </c>
      <c r="E9" s="9"/>
      <c r="F9" s="33">
        <f t="shared" ref="F9:F11" si="0">D9*E9</f>
        <v>0</v>
      </c>
      <c r="G9" s="10"/>
    </row>
    <row r="10" spans="1:8" x14ac:dyDescent="0.2">
      <c r="A10" s="8"/>
      <c r="B10" s="11" t="s">
        <v>133</v>
      </c>
      <c r="C10" s="9" t="s">
        <v>54</v>
      </c>
      <c r="D10" s="12">
        <v>45</v>
      </c>
      <c r="E10" s="9"/>
      <c r="F10" s="33">
        <f t="shared" si="0"/>
        <v>0</v>
      </c>
      <c r="G10" s="10"/>
      <c r="H10" s="1" t="s">
        <v>99</v>
      </c>
    </row>
    <row r="11" spans="1:8" x14ac:dyDescent="0.2">
      <c r="A11" s="8"/>
      <c r="B11" s="11" t="s">
        <v>138</v>
      </c>
      <c r="C11" s="9" t="s">
        <v>14</v>
      </c>
      <c r="D11" s="12">
        <v>1</v>
      </c>
      <c r="E11" s="9"/>
      <c r="F11" s="33">
        <f t="shared" si="0"/>
        <v>0</v>
      </c>
      <c r="G11" s="10"/>
    </row>
    <row r="12" spans="1:8" ht="15.75" x14ac:dyDescent="0.25">
      <c r="A12" s="13"/>
      <c r="B12" s="14"/>
      <c r="C12" s="14"/>
      <c r="D12" s="14"/>
      <c r="E12" s="14"/>
      <c r="F12" s="14"/>
      <c r="G12" s="15"/>
    </row>
    <row r="13" spans="1:8" x14ac:dyDescent="0.2">
      <c r="A13" s="4">
        <v>14</v>
      </c>
      <c r="B13" s="5" t="s">
        <v>19</v>
      </c>
      <c r="C13" s="5"/>
      <c r="D13" s="5"/>
      <c r="E13" s="5"/>
      <c r="F13" s="5"/>
      <c r="G13" s="34">
        <f>F15</f>
        <v>0</v>
      </c>
    </row>
    <row r="14" spans="1:8" x14ac:dyDescent="0.2">
      <c r="A14" s="8">
        <v>144</v>
      </c>
      <c r="B14" s="9" t="s">
        <v>21</v>
      </c>
      <c r="C14" s="9"/>
      <c r="D14" s="12"/>
      <c r="E14" s="9"/>
      <c r="F14" s="9"/>
      <c r="G14" s="10"/>
    </row>
    <row r="15" spans="1:8" x14ac:dyDescent="0.2">
      <c r="A15" s="8"/>
      <c r="B15" s="11" t="s">
        <v>22</v>
      </c>
      <c r="C15" s="9" t="s">
        <v>14</v>
      </c>
      <c r="D15" s="12">
        <v>1</v>
      </c>
      <c r="E15" s="9"/>
      <c r="F15" s="33">
        <f>D15*E15</f>
        <v>0</v>
      </c>
      <c r="G15" s="10"/>
      <c r="H15" s="1" t="s">
        <v>97</v>
      </c>
    </row>
    <row r="16" spans="1:8" x14ac:dyDescent="0.2">
      <c r="A16" s="4">
        <v>3</v>
      </c>
      <c r="B16" s="5" t="s">
        <v>41</v>
      </c>
      <c r="C16" s="5"/>
      <c r="D16" s="5"/>
      <c r="E16" s="5"/>
      <c r="F16" s="5"/>
      <c r="G16" s="6"/>
    </row>
    <row r="17" spans="1:8" ht="15.75" x14ac:dyDescent="0.25">
      <c r="A17" s="13"/>
      <c r="B17" s="14"/>
      <c r="C17" s="14"/>
      <c r="D17" s="14"/>
      <c r="E17" s="14"/>
      <c r="F17" s="14"/>
      <c r="G17" s="15"/>
    </row>
    <row r="18" spans="1:8" x14ac:dyDescent="0.2">
      <c r="A18" s="4">
        <v>32</v>
      </c>
      <c r="B18" s="5" t="s">
        <v>42</v>
      </c>
      <c r="C18" s="5"/>
      <c r="D18" s="5"/>
      <c r="E18" s="5"/>
      <c r="F18" s="5"/>
      <c r="G18" s="34">
        <f>SUM(F20:F22)+SUM(F29:F33)</f>
        <v>0</v>
      </c>
    </row>
    <row r="19" spans="1:8" x14ac:dyDescent="0.2">
      <c r="A19" s="8">
        <v>328</v>
      </c>
      <c r="B19" s="9" t="s">
        <v>43</v>
      </c>
      <c r="C19" s="9"/>
      <c r="D19" s="12"/>
      <c r="E19" s="9"/>
      <c r="F19" s="9"/>
      <c r="G19" s="10"/>
    </row>
    <row r="20" spans="1:8" x14ac:dyDescent="0.2">
      <c r="A20" s="8"/>
      <c r="B20" s="11" t="s">
        <v>44</v>
      </c>
      <c r="C20" s="9" t="s">
        <v>12</v>
      </c>
      <c r="D20" s="12">
        <v>327</v>
      </c>
      <c r="E20" s="9"/>
      <c r="F20" s="33">
        <f>D20*E20</f>
        <v>0</v>
      </c>
      <c r="G20" s="10"/>
    </row>
    <row r="21" spans="1:8" x14ac:dyDescent="0.2">
      <c r="A21" s="8"/>
      <c r="B21" s="11" t="s">
        <v>137</v>
      </c>
      <c r="C21" s="9" t="s">
        <v>12</v>
      </c>
      <c r="D21" s="12">
        <v>31</v>
      </c>
      <c r="E21" s="9"/>
      <c r="F21" s="33">
        <f t="shared" ref="F21:F22" si="1">D21*E21</f>
        <v>0</v>
      </c>
      <c r="G21" s="10"/>
    </row>
    <row r="22" spans="1:8" x14ac:dyDescent="0.2">
      <c r="A22" s="8"/>
      <c r="B22" s="11" t="s">
        <v>46</v>
      </c>
      <c r="C22" s="9" t="s">
        <v>12</v>
      </c>
      <c r="D22" s="12">
        <v>94</v>
      </c>
      <c r="E22" s="9"/>
      <c r="F22" s="33">
        <f t="shared" si="1"/>
        <v>0</v>
      </c>
      <c r="G22" s="10"/>
    </row>
    <row r="23" spans="1:8" x14ac:dyDescent="0.2">
      <c r="A23" s="8"/>
      <c r="B23" s="16" t="s">
        <v>156</v>
      </c>
      <c r="C23" s="9"/>
      <c r="D23" s="12"/>
      <c r="E23" s="9"/>
      <c r="F23" s="9"/>
      <c r="G23" s="10"/>
    </row>
    <row r="24" spans="1:8" x14ac:dyDescent="0.2">
      <c r="A24" s="8"/>
      <c r="B24" s="16" t="s">
        <v>47</v>
      </c>
      <c r="C24" s="9"/>
      <c r="D24" s="12"/>
      <c r="E24" s="9"/>
      <c r="F24" s="9"/>
      <c r="G24" s="10"/>
    </row>
    <row r="25" spans="1:8" x14ac:dyDescent="0.2">
      <c r="A25" s="8"/>
      <c r="B25" s="16" t="s">
        <v>48</v>
      </c>
      <c r="C25" s="9"/>
      <c r="D25" s="12"/>
      <c r="E25" s="9"/>
      <c r="F25" s="9"/>
      <c r="G25" s="10"/>
    </row>
    <row r="26" spans="1:8" x14ac:dyDescent="0.2">
      <c r="A26" s="8"/>
      <c r="B26" s="16" t="s">
        <v>49</v>
      </c>
      <c r="C26" s="9"/>
      <c r="D26" s="12"/>
      <c r="E26" s="9"/>
      <c r="F26" s="9"/>
      <c r="G26" s="10"/>
    </row>
    <row r="27" spans="1:8" x14ac:dyDescent="0.2">
      <c r="A27" s="8"/>
      <c r="B27" s="16" t="s">
        <v>50</v>
      </c>
      <c r="C27" s="9"/>
      <c r="D27" s="12"/>
      <c r="E27" s="9"/>
      <c r="F27" s="9"/>
      <c r="G27" s="10"/>
    </row>
    <row r="28" spans="1:8" x14ac:dyDescent="0.2">
      <c r="A28" s="8"/>
      <c r="B28" s="16" t="s">
        <v>51</v>
      </c>
      <c r="C28" s="9"/>
      <c r="D28" s="12"/>
      <c r="E28" s="9"/>
      <c r="F28" s="9"/>
      <c r="G28" s="10"/>
    </row>
    <row r="29" spans="1:8" x14ac:dyDescent="0.2">
      <c r="A29" s="8"/>
      <c r="B29" s="11" t="s">
        <v>52</v>
      </c>
      <c r="C29" s="9" t="s">
        <v>13</v>
      </c>
      <c r="D29" s="12">
        <v>57</v>
      </c>
      <c r="E29" s="9"/>
      <c r="F29" s="33">
        <f>D29*E29</f>
        <v>0</v>
      </c>
      <c r="G29" s="10"/>
    </row>
    <row r="30" spans="1:8" x14ac:dyDescent="0.2">
      <c r="A30" s="8"/>
      <c r="B30" s="11" t="s">
        <v>53</v>
      </c>
      <c r="C30" s="9" t="s">
        <v>13</v>
      </c>
      <c r="D30" s="12">
        <v>64</v>
      </c>
      <c r="E30" s="9"/>
      <c r="F30" s="33">
        <f t="shared" ref="F30:F33" si="2">D30*E30</f>
        <v>0</v>
      </c>
      <c r="G30" s="10"/>
      <c r="H30" s="1" t="s">
        <v>98</v>
      </c>
    </row>
    <row r="31" spans="1:8" x14ac:dyDescent="0.2">
      <c r="A31" s="8"/>
      <c r="B31" s="11" t="s">
        <v>157</v>
      </c>
      <c r="C31" s="9" t="s">
        <v>54</v>
      </c>
      <c r="D31" s="12">
        <v>62</v>
      </c>
      <c r="E31" s="9"/>
      <c r="F31" s="33">
        <f t="shared" si="2"/>
        <v>0</v>
      </c>
      <c r="G31" s="10"/>
      <c r="H31" s="1" t="s">
        <v>151</v>
      </c>
    </row>
    <row r="32" spans="1:8" x14ac:dyDescent="0.2">
      <c r="A32" s="8"/>
      <c r="B32" s="11" t="s">
        <v>55</v>
      </c>
      <c r="C32" s="9" t="s">
        <v>54</v>
      </c>
      <c r="D32" s="12">
        <v>5</v>
      </c>
      <c r="E32" s="9"/>
      <c r="F32" s="33">
        <f t="shared" si="2"/>
        <v>0</v>
      </c>
      <c r="G32" s="10"/>
      <c r="H32" s="1" t="s">
        <v>96</v>
      </c>
    </row>
    <row r="33" spans="1:8" x14ac:dyDescent="0.2">
      <c r="A33" s="8"/>
      <c r="B33" s="11" t="s">
        <v>56</v>
      </c>
      <c r="C33" s="9" t="s">
        <v>13</v>
      </c>
      <c r="D33" s="12">
        <v>32</v>
      </c>
      <c r="E33" s="9"/>
      <c r="F33" s="33">
        <f t="shared" si="2"/>
        <v>0</v>
      </c>
      <c r="G33" s="10"/>
      <c r="H33" s="1" t="s">
        <v>94</v>
      </c>
    </row>
    <row r="34" spans="1:8" x14ac:dyDescent="0.2">
      <c r="A34" s="4">
        <v>39</v>
      </c>
      <c r="B34" s="5" t="s">
        <v>57</v>
      </c>
      <c r="C34" s="5"/>
      <c r="D34" s="5"/>
      <c r="E34" s="5"/>
      <c r="F34" s="5"/>
      <c r="G34" s="7"/>
    </row>
    <row r="35" spans="1:8" ht="15.75" x14ac:dyDescent="0.25">
      <c r="A35" s="13"/>
      <c r="B35" s="14"/>
      <c r="C35" s="14"/>
      <c r="D35" s="14"/>
      <c r="E35" s="14"/>
      <c r="F35" s="14"/>
      <c r="G35" s="15"/>
    </row>
    <row r="36" spans="1:8" x14ac:dyDescent="0.2">
      <c r="A36" s="4">
        <v>4</v>
      </c>
      <c r="B36" s="5" t="s">
        <v>58</v>
      </c>
      <c r="C36" s="5"/>
      <c r="D36" s="5"/>
      <c r="E36" s="5"/>
      <c r="F36" s="5"/>
      <c r="G36" s="6"/>
    </row>
    <row r="37" spans="1:8" ht="15.75" x14ac:dyDescent="0.25">
      <c r="A37" s="13"/>
      <c r="B37" s="14"/>
      <c r="C37" s="14"/>
      <c r="D37" s="14"/>
      <c r="E37" s="14"/>
      <c r="F37" s="14"/>
      <c r="G37" s="15"/>
    </row>
    <row r="38" spans="1:8" x14ac:dyDescent="0.2">
      <c r="A38" s="4">
        <v>42</v>
      </c>
      <c r="B38" s="5" t="s">
        <v>59</v>
      </c>
      <c r="C38" s="5"/>
      <c r="D38" s="5"/>
      <c r="E38" s="5"/>
      <c r="F38" s="5"/>
      <c r="G38" s="34">
        <f>SUM(F39:F47)</f>
        <v>0</v>
      </c>
    </row>
    <row r="39" spans="1:8" x14ac:dyDescent="0.2">
      <c r="A39" s="8">
        <v>421</v>
      </c>
      <c r="B39" s="9" t="s">
        <v>60</v>
      </c>
      <c r="C39" s="9" t="s">
        <v>13</v>
      </c>
      <c r="D39" s="12">
        <v>64</v>
      </c>
      <c r="E39" s="9"/>
      <c r="F39" s="33">
        <f>D39*E39</f>
        <v>0</v>
      </c>
      <c r="G39" s="10"/>
      <c r="H39" s="1" t="s">
        <v>152</v>
      </c>
    </row>
    <row r="40" spans="1:8" x14ac:dyDescent="0.2">
      <c r="A40" s="8">
        <v>426</v>
      </c>
      <c r="B40" s="9" t="s">
        <v>61</v>
      </c>
      <c r="C40" s="9"/>
      <c r="D40" s="12"/>
      <c r="E40" s="9"/>
      <c r="F40" s="9"/>
      <c r="G40" s="10"/>
    </row>
    <row r="41" spans="1:8" x14ac:dyDescent="0.2">
      <c r="A41" s="8"/>
      <c r="B41" s="11" t="s">
        <v>62</v>
      </c>
      <c r="C41" s="9" t="s">
        <v>54</v>
      </c>
      <c r="D41" s="12">
        <v>26</v>
      </c>
      <c r="E41" s="9"/>
      <c r="F41" s="33">
        <f>D41*E41</f>
        <v>0</v>
      </c>
      <c r="G41" s="10"/>
    </row>
    <row r="42" spans="1:8" x14ac:dyDescent="0.2">
      <c r="A42" s="8"/>
      <c r="B42" s="11" t="s">
        <v>63</v>
      </c>
      <c r="C42" s="9" t="s">
        <v>54</v>
      </c>
      <c r="D42" s="12">
        <v>6</v>
      </c>
      <c r="E42" s="9"/>
      <c r="F42" s="33">
        <f t="shared" ref="F42:F47" si="3">D42*E42</f>
        <v>0</v>
      </c>
      <c r="G42" s="10"/>
    </row>
    <row r="43" spans="1:8" x14ac:dyDescent="0.2">
      <c r="A43" s="8"/>
      <c r="B43" s="11" t="s">
        <v>64</v>
      </c>
      <c r="C43" s="9" t="s">
        <v>54</v>
      </c>
      <c r="D43" s="12">
        <v>4</v>
      </c>
      <c r="E43" s="9"/>
      <c r="F43" s="33">
        <f t="shared" si="3"/>
        <v>0</v>
      </c>
      <c r="G43" s="10"/>
    </row>
    <row r="44" spans="1:8" x14ac:dyDescent="0.2">
      <c r="A44" s="8"/>
      <c r="B44" s="11" t="s">
        <v>65</v>
      </c>
      <c r="C44" s="9" t="s">
        <v>54</v>
      </c>
      <c r="D44" s="12">
        <v>2</v>
      </c>
      <c r="E44" s="9"/>
      <c r="F44" s="33">
        <f t="shared" si="3"/>
        <v>0</v>
      </c>
      <c r="G44" s="10"/>
    </row>
    <row r="45" spans="1:8" x14ac:dyDescent="0.2">
      <c r="A45" s="8"/>
      <c r="B45" s="11" t="s">
        <v>66</v>
      </c>
      <c r="C45" s="9" t="s">
        <v>54</v>
      </c>
      <c r="D45" s="12">
        <v>3</v>
      </c>
      <c r="E45" s="9"/>
      <c r="F45" s="33">
        <f t="shared" si="3"/>
        <v>0</v>
      </c>
      <c r="G45" s="10"/>
    </row>
    <row r="46" spans="1:8" x14ac:dyDescent="0.2">
      <c r="A46" s="8"/>
      <c r="B46" s="11" t="s">
        <v>67</v>
      </c>
      <c r="C46" s="9" t="s">
        <v>54</v>
      </c>
      <c r="D46" s="12">
        <v>2</v>
      </c>
      <c r="E46" s="9"/>
      <c r="F46" s="33">
        <f t="shared" si="3"/>
        <v>0</v>
      </c>
      <c r="G46" s="10"/>
    </row>
    <row r="47" spans="1:8" ht="20.25" customHeight="1" x14ac:dyDescent="0.2">
      <c r="A47" s="8"/>
      <c r="B47" s="11" t="s">
        <v>70</v>
      </c>
      <c r="C47" s="9" t="s">
        <v>54</v>
      </c>
      <c r="D47" s="12">
        <v>2</v>
      </c>
      <c r="E47" s="9"/>
      <c r="F47" s="33">
        <f t="shared" si="3"/>
        <v>0</v>
      </c>
      <c r="G47" s="10"/>
    </row>
    <row r="48" spans="1:8" ht="12.75" customHeight="1" x14ac:dyDescent="0.25">
      <c r="A48" s="13"/>
      <c r="B48" s="14"/>
      <c r="C48" s="14"/>
      <c r="D48" s="14"/>
      <c r="E48" s="14"/>
      <c r="F48" s="14"/>
      <c r="G48" s="15"/>
    </row>
    <row r="49" spans="1:7" ht="17.25" customHeight="1" x14ac:dyDescent="0.2">
      <c r="A49" s="4">
        <v>43</v>
      </c>
      <c r="B49" s="5" t="s">
        <v>71</v>
      </c>
      <c r="C49" s="5"/>
      <c r="D49" s="5"/>
      <c r="E49" s="5"/>
      <c r="F49" s="5"/>
      <c r="G49" s="34">
        <f>F50+F52+F53</f>
        <v>0</v>
      </c>
    </row>
    <row r="50" spans="1:7" x14ac:dyDescent="0.2">
      <c r="A50" s="8">
        <v>431</v>
      </c>
      <c r="B50" s="9" t="s">
        <v>158</v>
      </c>
      <c r="C50" s="9" t="s">
        <v>14</v>
      </c>
      <c r="D50" s="12">
        <v>2</v>
      </c>
      <c r="E50" s="9"/>
      <c r="F50" s="33">
        <f>D50*E50</f>
        <v>0</v>
      </c>
      <c r="G50" s="10"/>
    </row>
    <row r="51" spans="1:7" x14ac:dyDescent="0.2">
      <c r="A51" s="8">
        <v>436</v>
      </c>
      <c r="B51" s="9" t="s">
        <v>134</v>
      </c>
      <c r="C51" s="9"/>
      <c r="D51" s="12"/>
      <c r="E51" s="9"/>
      <c r="F51" s="9"/>
      <c r="G51" s="10"/>
    </row>
    <row r="52" spans="1:7" x14ac:dyDescent="0.2">
      <c r="A52" s="8"/>
      <c r="B52" s="11" t="s">
        <v>73</v>
      </c>
      <c r="C52" s="9" t="s">
        <v>54</v>
      </c>
      <c r="D52" s="12">
        <v>1</v>
      </c>
      <c r="E52" s="9"/>
      <c r="F52" s="33">
        <f>D52*E52</f>
        <v>0</v>
      </c>
      <c r="G52" s="10"/>
    </row>
    <row r="53" spans="1:7" x14ac:dyDescent="0.2">
      <c r="A53" s="8"/>
      <c r="B53" s="11" t="s">
        <v>74</v>
      </c>
      <c r="C53" s="9" t="s">
        <v>54</v>
      </c>
      <c r="D53" s="12">
        <v>1</v>
      </c>
      <c r="E53" s="9"/>
      <c r="F53" s="33">
        <f>D53*E53</f>
        <v>0</v>
      </c>
      <c r="G53" s="10"/>
    </row>
    <row r="54" spans="1:7" ht="15.75" x14ac:dyDescent="0.25">
      <c r="A54" s="13"/>
      <c r="B54" s="14"/>
      <c r="C54" s="14"/>
      <c r="D54" s="14"/>
      <c r="E54" s="14"/>
      <c r="F54" s="14"/>
      <c r="G54" s="15"/>
    </row>
    <row r="55" spans="1:7" x14ac:dyDescent="0.2">
      <c r="A55" s="4">
        <v>47</v>
      </c>
      <c r="B55" s="5" t="s">
        <v>75</v>
      </c>
      <c r="C55" s="5"/>
      <c r="D55" s="5"/>
      <c r="E55" s="5"/>
      <c r="F55" s="5"/>
      <c r="G55" s="34">
        <f>F57</f>
        <v>0</v>
      </c>
    </row>
    <row r="56" spans="1:7" x14ac:dyDescent="0.2">
      <c r="A56" s="8">
        <v>471</v>
      </c>
      <c r="B56" s="9" t="s">
        <v>76</v>
      </c>
      <c r="C56" s="9"/>
      <c r="D56" s="9"/>
      <c r="E56" s="9"/>
      <c r="F56" s="9"/>
      <c r="G56" s="10"/>
    </row>
    <row r="57" spans="1:7" x14ac:dyDescent="0.2">
      <c r="A57" s="8"/>
      <c r="B57" s="11" t="s">
        <v>77</v>
      </c>
      <c r="C57" s="9" t="s">
        <v>13</v>
      </c>
      <c r="D57" s="12">
        <v>16</v>
      </c>
      <c r="E57" s="9"/>
      <c r="F57" s="33">
        <f>D57*E57</f>
        <v>0</v>
      </c>
      <c r="G57" s="10"/>
    </row>
    <row r="58" spans="1:7" ht="15.75" x14ac:dyDescent="0.25">
      <c r="A58" s="13"/>
      <c r="B58" s="14"/>
      <c r="C58" s="14"/>
      <c r="D58" s="14"/>
      <c r="E58" s="14"/>
      <c r="F58" s="14"/>
      <c r="G58" s="15"/>
    </row>
    <row r="59" spans="1:7" x14ac:dyDescent="0.2">
      <c r="A59" s="4">
        <v>48</v>
      </c>
      <c r="B59" s="5" t="s">
        <v>78</v>
      </c>
      <c r="C59" s="5"/>
      <c r="D59" s="5"/>
      <c r="E59" s="5"/>
      <c r="F59" s="5"/>
      <c r="G59" s="34">
        <f>F61+F62</f>
        <v>0</v>
      </c>
    </row>
    <row r="60" spans="1:7" x14ac:dyDescent="0.2">
      <c r="A60" s="8">
        <v>488</v>
      </c>
      <c r="B60" s="9" t="s">
        <v>79</v>
      </c>
      <c r="C60" s="9"/>
      <c r="D60" s="12"/>
      <c r="E60" s="9"/>
      <c r="F60" s="9"/>
      <c r="G60" s="10"/>
    </row>
    <row r="61" spans="1:7" x14ac:dyDescent="0.2">
      <c r="A61" s="8"/>
      <c r="B61" s="17" t="s">
        <v>80</v>
      </c>
      <c r="C61" s="18" t="s">
        <v>12</v>
      </c>
      <c r="D61" s="12"/>
      <c r="E61" s="9"/>
      <c r="F61" s="33">
        <f>D61*E61</f>
        <v>0</v>
      </c>
      <c r="G61" s="10"/>
    </row>
    <row r="62" spans="1:7" ht="15.75" x14ac:dyDescent="0.25">
      <c r="A62" s="13"/>
      <c r="B62" s="9" t="s">
        <v>139</v>
      </c>
      <c r="C62" s="18" t="s">
        <v>12</v>
      </c>
      <c r="D62" s="14"/>
      <c r="E62" s="14"/>
      <c r="F62" s="33">
        <f>D62*E62</f>
        <v>0</v>
      </c>
      <c r="G62" s="15"/>
    </row>
    <row r="63" spans="1:7" x14ac:dyDescent="0.2">
      <c r="A63" s="8"/>
      <c r="B63" s="17" t="s">
        <v>159</v>
      </c>
      <c r="C63" s="18" t="s">
        <v>12</v>
      </c>
      <c r="D63" s="12">
        <v>9.3000000000000007</v>
      </c>
      <c r="E63" s="9"/>
      <c r="F63" s="33">
        <f>D63*E63</f>
        <v>0</v>
      </c>
      <c r="G63" s="10"/>
    </row>
    <row r="64" spans="1:7" x14ac:dyDescent="0.2">
      <c r="A64" s="4">
        <v>49</v>
      </c>
      <c r="B64" s="5" t="s">
        <v>57</v>
      </c>
      <c r="C64" s="5"/>
      <c r="D64" s="5"/>
      <c r="E64" s="5"/>
      <c r="F64" s="5"/>
      <c r="G64" s="7"/>
    </row>
    <row r="65" spans="1:8" ht="15.75" x14ac:dyDescent="0.25">
      <c r="A65" s="13"/>
      <c r="B65" s="14"/>
      <c r="C65" s="14"/>
      <c r="D65" s="14"/>
      <c r="E65" s="14"/>
      <c r="F65" s="14"/>
      <c r="G65" s="15"/>
    </row>
    <row r="66" spans="1:8" x14ac:dyDescent="0.2">
      <c r="A66" s="4">
        <v>5</v>
      </c>
      <c r="B66" s="5" t="s">
        <v>81</v>
      </c>
      <c r="C66" s="5"/>
      <c r="D66" s="5"/>
      <c r="E66" s="5"/>
      <c r="F66" s="5"/>
      <c r="G66" s="6"/>
    </row>
    <row r="67" spans="1:8" x14ac:dyDescent="0.2">
      <c r="A67" s="4">
        <v>53</v>
      </c>
      <c r="B67" s="5" t="s">
        <v>82</v>
      </c>
      <c r="C67" s="5"/>
      <c r="D67" s="5"/>
      <c r="E67" s="5"/>
      <c r="F67" s="5"/>
      <c r="G67" s="34">
        <f>F69</f>
        <v>0</v>
      </c>
    </row>
    <row r="68" spans="1:8" x14ac:dyDescent="0.2">
      <c r="A68" s="8">
        <v>534</v>
      </c>
      <c r="B68" s="9" t="s">
        <v>83</v>
      </c>
      <c r="C68" s="9"/>
      <c r="D68" s="9"/>
      <c r="E68" s="9"/>
      <c r="F68" s="9"/>
      <c r="G68" s="10"/>
    </row>
    <row r="69" spans="1:8" x14ac:dyDescent="0.2">
      <c r="A69" s="8"/>
      <c r="B69" s="11" t="s">
        <v>160</v>
      </c>
      <c r="C69" s="9" t="s">
        <v>13</v>
      </c>
      <c r="D69" s="12">
        <v>220</v>
      </c>
      <c r="E69" s="9"/>
      <c r="F69" s="33">
        <f>D69*E69</f>
        <v>0</v>
      </c>
      <c r="G69" s="10"/>
      <c r="H69" s="1" t="s">
        <v>102</v>
      </c>
    </row>
    <row r="70" spans="1:8" ht="15.75" x14ac:dyDescent="0.25">
      <c r="A70" s="13"/>
      <c r="B70" s="14"/>
      <c r="C70" s="14"/>
      <c r="D70" s="14"/>
      <c r="E70" s="14"/>
      <c r="F70" s="14"/>
      <c r="G70" s="15"/>
    </row>
    <row r="71" spans="1:8" x14ac:dyDescent="0.2">
      <c r="A71" s="4">
        <v>54</v>
      </c>
      <c r="B71" s="5" t="s">
        <v>84</v>
      </c>
      <c r="C71" s="5"/>
      <c r="D71" s="5"/>
      <c r="E71" s="5"/>
      <c r="F71" s="5"/>
      <c r="G71" s="34">
        <f>F73+F74</f>
        <v>0</v>
      </c>
    </row>
    <row r="72" spans="1:8" x14ac:dyDescent="0.2">
      <c r="A72" s="8">
        <v>547</v>
      </c>
      <c r="B72" s="9" t="s">
        <v>85</v>
      </c>
      <c r="C72" s="9"/>
      <c r="D72" s="9"/>
      <c r="E72" s="9"/>
      <c r="F72" s="9"/>
      <c r="G72" s="10"/>
    </row>
    <row r="73" spans="1:8" x14ac:dyDescent="0.2">
      <c r="A73" s="8"/>
      <c r="B73" s="11" t="s">
        <v>86</v>
      </c>
      <c r="C73" s="9" t="s">
        <v>12</v>
      </c>
      <c r="D73" s="9">
        <v>172</v>
      </c>
      <c r="E73" s="9"/>
      <c r="F73" s="33">
        <f>D73*E73</f>
        <v>0</v>
      </c>
      <c r="G73" s="10"/>
    </row>
    <row r="74" spans="1:8" x14ac:dyDescent="0.2">
      <c r="A74" s="8"/>
      <c r="B74" s="11" t="s">
        <v>87</v>
      </c>
      <c r="C74" s="9" t="s">
        <v>12</v>
      </c>
      <c r="D74" s="12">
        <v>192</v>
      </c>
      <c r="E74" s="9"/>
      <c r="F74" s="33">
        <f>D74*E74</f>
        <v>0</v>
      </c>
      <c r="G74" s="10"/>
      <c r="H74" s="1" t="s">
        <v>140</v>
      </c>
    </row>
    <row r="75" spans="1:8" ht="15.75" x14ac:dyDescent="0.25">
      <c r="A75" s="13"/>
      <c r="B75" s="14"/>
      <c r="C75" s="14"/>
      <c r="D75" s="14"/>
      <c r="E75" s="14"/>
      <c r="F75" s="14"/>
      <c r="G75" s="15"/>
    </row>
    <row r="76" spans="1:8" ht="12.75" customHeight="1" x14ac:dyDescent="0.2">
      <c r="A76" s="4">
        <v>8</v>
      </c>
      <c r="B76" s="5" t="s">
        <v>88</v>
      </c>
      <c r="C76" s="5"/>
      <c r="D76" s="5"/>
      <c r="E76" s="5"/>
      <c r="F76" s="5"/>
      <c r="G76" s="36">
        <f>F77</f>
        <v>0</v>
      </c>
    </row>
    <row r="77" spans="1:8" ht="18.75" customHeight="1" x14ac:dyDescent="0.25">
      <c r="A77" s="13"/>
      <c r="B77" s="14"/>
      <c r="C77" s="9" t="s">
        <v>12</v>
      </c>
      <c r="D77" s="14"/>
      <c r="E77" s="14"/>
      <c r="F77" s="35">
        <f>E77</f>
        <v>0</v>
      </c>
      <c r="G77" s="40"/>
    </row>
    <row r="78" spans="1:8" ht="15.75" x14ac:dyDescent="0.25">
      <c r="A78" s="13"/>
      <c r="B78" s="14" t="s">
        <v>89</v>
      </c>
      <c r="C78" s="14"/>
      <c r="D78" s="14"/>
      <c r="E78" s="14"/>
      <c r="F78" s="39"/>
      <c r="G78" s="41">
        <f>G5+G13+G18+G38+G49+G55+G59+G67+G71+G76</f>
        <v>0</v>
      </c>
    </row>
    <row r="79" spans="1:8" ht="15.75" x14ac:dyDescent="0.25">
      <c r="A79" s="13"/>
      <c r="B79" s="14" t="s">
        <v>103</v>
      </c>
      <c r="C79" s="37">
        <v>0.2</v>
      </c>
      <c r="D79" s="14"/>
      <c r="E79" s="14"/>
      <c r="F79" s="39"/>
      <c r="G79" s="41">
        <f>G78*C79</f>
        <v>0</v>
      </c>
    </row>
    <row r="80" spans="1:8" ht="15.75" x14ac:dyDescent="0.25">
      <c r="A80" s="13"/>
      <c r="B80" s="14" t="s">
        <v>90</v>
      </c>
      <c r="C80" s="14"/>
      <c r="D80" s="14"/>
      <c r="E80" s="14"/>
      <c r="F80" s="14"/>
      <c r="G80" s="38">
        <f>G78+G79</f>
        <v>0</v>
      </c>
    </row>
    <row r="81" spans="1:7" ht="15.75" x14ac:dyDescent="0.25">
      <c r="A81" s="13"/>
      <c r="B81" s="14"/>
      <c r="C81" s="14"/>
      <c r="D81" s="14"/>
      <c r="E81" s="14"/>
      <c r="F81" s="14"/>
      <c r="G81" s="19"/>
    </row>
    <row r="83" spans="1:7" ht="15.75" x14ac:dyDescent="0.25">
      <c r="A83" s="20" t="s">
        <v>91</v>
      </c>
    </row>
    <row r="84" spans="1:7" x14ac:dyDescent="0.2">
      <c r="A84" s="66" t="s">
        <v>92</v>
      </c>
      <c r="B84" s="67"/>
      <c r="C84" s="67"/>
      <c r="D84" s="67"/>
      <c r="E84" s="67"/>
      <c r="F84" s="67"/>
      <c r="G84" s="67"/>
    </row>
    <row r="85" spans="1:7" ht="18.75" customHeight="1" x14ac:dyDescent="0.2">
      <c r="A85" s="67"/>
      <c r="B85" s="67"/>
      <c r="C85" s="67"/>
      <c r="D85" s="67"/>
      <c r="E85" s="67"/>
      <c r="F85" s="67"/>
      <c r="G85" s="67"/>
    </row>
    <row r="86" spans="1:7" x14ac:dyDescent="0.2">
      <c r="A86" s="66" t="s">
        <v>93</v>
      </c>
      <c r="B86" s="67"/>
      <c r="C86" s="67"/>
      <c r="D86" s="67"/>
      <c r="E86" s="67"/>
      <c r="F86" s="67"/>
      <c r="G86" s="67"/>
    </row>
    <row r="87" spans="1:7" ht="20.25" customHeight="1" x14ac:dyDescent="0.2">
      <c r="A87" s="67"/>
      <c r="B87" s="67"/>
      <c r="C87" s="67"/>
      <c r="D87" s="67"/>
      <c r="E87" s="67"/>
      <c r="F87" s="67"/>
      <c r="G87" s="67"/>
    </row>
  </sheetData>
  <mergeCells count="8">
    <mergeCell ref="A84:G85"/>
    <mergeCell ref="A86:G87"/>
    <mergeCell ref="A1:B2"/>
    <mergeCell ref="C1:C2"/>
    <mergeCell ref="D1:D2"/>
    <mergeCell ref="E1:E2"/>
    <mergeCell ref="F1:F2"/>
    <mergeCell ref="G1:G2"/>
  </mergeCells>
  <pageMargins left="0.74803149606299213" right="0.51181102362204722" top="0.98425196850393704" bottom="0.98425196850393704" header="0.51181102362204722" footer="0.51181102362204722"/>
  <pageSetup orientation="landscape" r:id="rId1"/>
  <headerFooter alignWithMargins="0">
    <oddHeader>&amp;L&amp;G&amp;CKortermaja rekonstrueerimine Roo tn 3
Töömahtude loetelu&amp;RKuupäev:&amp;D</oddHeader>
    <oddFooter>&amp;LEstimate OÜ
Reg nr 11890020&amp;C&amp;P/&amp;N&amp;R&amp;A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8" zoomScale="145" zoomScaleNormal="145" workbookViewId="0">
      <selection activeCell="D48" sqref="D48"/>
    </sheetView>
  </sheetViews>
  <sheetFormatPr defaultRowHeight="15" x14ac:dyDescent="0.25"/>
  <cols>
    <col min="1" max="1" width="10.85546875" bestFit="1" customWidth="1"/>
    <col min="2" max="2" width="56.28515625" bestFit="1" customWidth="1"/>
    <col min="3" max="3" width="6" bestFit="1" customWidth="1"/>
    <col min="4" max="4" width="6.28515625" bestFit="1" customWidth="1"/>
    <col min="5" max="5" width="7.140625" bestFit="1" customWidth="1"/>
    <col min="6" max="6" width="7.7109375" bestFit="1" customWidth="1"/>
    <col min="7" max="7" width="7.140625" bestFit="1" customWidth="1"/>
  </cols>
  <sheetData>
    <row r="1" spans="1:8" x14ac:dyDescent="0.25">
      <c r="A1" s="68" t="s">
        <v>0</v>
      </c>
      <c r="B1" s="69"/>
      <c r="C1" s="68" t="s">
        <v>1</v>
      </c>
      <c r="D1" s="68" t="s">
        <v>2</v>
      </c>
      <c r="E1" s="68" t="s">
        <v>3</v>
      </c>
      <c r="F1" s="68" t="s">
        <v>4</v>
      </c>
      <c r="G1" s="72" t="s">
        <v>5</v>
      </c>
      <c r="H1" s="1" t="s">
        <v>95</v>
      </c>
    </row>
    <row r="2" spans="1:8" ht="15.75" thickBot="1" x14ac:dyDescent="0.3">
      <c r="A2" s="70"/>
      <c r="B2" s="71"/>
      <c r="C2" s="70"/>
      <c r="D2" s="70"/>
      <c r="E2" s="70"/>
      <c r="F2" s="70"/>
      <c r="G2" s="73"/>
      <c r="H2" s="1"/>
    </row>
    <row r="3" spans="1:8" ht="15.75" thickBot="1" x14ac:dyDescent="0.3">
      <c r="A3" s="2" t="s">
        <v>6</v>
      </c>
      <c r="B3" s="3" t="s">
        <v>7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1"/>
    </row>
    <row r="4" spans="1:8" ht="15.75" thickTop="1" x14ac:dyDescent="0.25">
      <c r="A4" s="4">
        <v>1</v>
      </c>
      <c r="B4" s="5" t="s">
        <v>8</v>
      </c>
      <c r="C4" s="5"/>
      <c r="D4" s="5"/>
      <c r="E4" s="5"/>
      <c r="F4" s="5"/>
      <c r="G4" s="6"/>
      <c r="H4" s="1"/>
    </row>
    <row r="5" spans="1:8" x14ac:dyDescent="0.25">
      <c r="A5" s="4"/>
      <c r="B5" s="5"/>
      <c r="C5" s="5"/>
      <c r="D5" s="5"/>
      <c r="E5" s="5"/>
      <c r="F5" s="5"/>
      <c r="G5" s="34">
        <f>SUM(F6:F7)</f>
        <v>0</v>
      </c>
      <c r="H5" s="1"/>
    </row>
    <row r="6" spans="1:8" x14ac:dyDescent="0.25">
      <c r="A6" s="8"/>
      <c r="B6" s="11" t="s">
        <v>161</v>
      </c>
      <c r="C6" s="9" t="s">
        <v>12</v>
      </c>
      <c r="D6" s="12">
        <v>470</v>
      </c>
      <c r="E6" s="9"/>
      <c r="F6" s="33">
        <f t="shared" ref="F6:F7" si="0">D6*E6</f>
        <v>0</v>
      </c>
      <c r="G6" s="10"/>
      <c r="H6" s="1"/>
    </row>
    <row r="7" spans="1:8" x14ac:dyDescent="0.25">
      <c r="A7" s="8"/>
      <c r="B7" s="11" t="s">
        <v>142</v>
      </c>
      <c r="C7" s="9" t="s">
        <v>14</v>
      </c>
      <c r="D7" s="12">
        <v>1</v>
      </c>
      <c r="E7" s="9"/>
      <c r="F7" s="33">
        <f t="shared" si="0"/>
        <v>0</v>
      </c>
      <c r="G7" s="10"/>
      <c r="H7" s="1"/>
    </row>
    <row r="8" spans="1:8" ht="15.75" x14ac:dyDescent="0.25">
      <c r="A8" s="13"/>
      <c r="B8" s="14"/>
      <c r="C8" s="14"/>
      <c r="D8" s="14"/>
      <c r="E8" s="14"/>
      <c r="F8" s="14"/>
      <c r="G8" s="15"/>
      <c r="H8" s="1"/>
    </row>
    <row r="9" spans="1:8" x14ac:dyDescent="0.25">
      <c r="A9" s="4">
        <v>3</v>
      </c>
      <c r="B9" s="5" t="s">
        <v>41</v>
      </c>
      <c r="C9" s="5"/>
      <c r="D9" s="5"/>
      <c r="E9" s="5"/>
      <c r="F9" s="5"/>
      <c r="G9" s="6"/>
      <c r="H9" s="1"/>
    </row>
    <row r="10" spans="1:8" ht="15.75" x14ac:dyDescent="0.25">
      <c r="A10" s="13"/>
      <c r="B10" s="14"/>
      <c r="C10" s="14"/>
      <c r="D10" s="14"/>
      <c r="E10" s="14"/>
      <c r="F10" s="14"/>
      <c r="G10" s="15"/>
      <c r="H10" s="1"/>
    </row>
    <row r="11" spans="1:8" x14ac:dyDescent="0.25">
      <c r="A11" s="4">
        <v>32</v>
      </c>
      <c r="B11" s="5" t="s">
        <v>42</v>
      </c>
      <c r="C11" s="5"/>
      <c r="D11" s="5"/>
      <c r="E11" s="5"/>
      <c r="F11" s="5"/>
      <c r="G11" s="34">
        <f>SUM(F12:F13)</f>
        <v>0</v>
      </c>
      <c r="H11" s="1"/>
    </row>
    <row r="12" spans="1:8" x14ac:dyDescent="0.25">
      <c r="A12" s="8"/>
      <c r="B12" s="11" t="s">
        <v>143</v>
      </c>
      <c r="C12" s="9" t="s">
        <v>54</v>
      </c>
      <c r="D12" s="12">
        <v>62</v>
      </c>
      <c r="E12" s="9"/>
      <c r="F12" s="33">
        <f t="shared" ref="F12:F13" si="1">D12*E12</f>
        <v>0</v>
      </c>
      <c r="G12" s="10"/>
      <c r="H12" s="1"/>
    </row>
    <row r="13" spans="1:8" x14ac:dyDescent="0.25">
      <c r="A13" s="8"/>
      <c r="B13" s="11" t="s">
        <v>55</v>
      </c>
      <c r="C13" s="9" t="s">
        <v>54</v>
      </c>
      <c r="D13" s="12">
        <v>6</v>
      </c>
      <c r="E13" s="9"/>
      <c r="F13" s="33">
        <f t="shared" si="1"/>
        <v>0</v>
      </c>
      <c r="G13" s="10"/>
      <c r="H13" s="1"/>
    </row>
    <row r="14" spans="1:8" ht="15.75" x14ac:dyDescent="0.25">
      <c r="A14" s="13"/>
      <c r="B14" s="14"/>
      <c r="C14" s="14"/>
      <c r="D14" s="14"/>
      <c r="E14" s="14"/>
      <c r="F14" s="14"/>
      <c r="G14" s="15"/>
      <c r="H14" s="1"/>
    </row>
    <row r="15" spans="1:8" x14ac:dyDescent="0.25">
      <c r="A15" s="4">
        <v>42</v>
      </c>
      <c r="B15" s="5" t="s">
        <v>59</v>
      </c>
      <c r="C15" s="5"/>
      <c r="D15" s="5"/>
      <c r="E15" s="5"/>
      <c r="F15" s="5"/>
      <c r="G15" s="34">
        <f>F16+SUM(F17:F19)</f>
        <v>0</v>
      </c>
      <c r="H15" s="1"/>
    </row>
    <row r="16" spans="1:8" x14ac:dyDescent="0.25">
      <c r="A16" s="8">
        <v>421</v>
      </c>
      <c r="B16" s="9" t="s">
        <v>144</v>
      </c>
      <c r="C16" s="9" t="s">
        <v>13</v>
      </c>
      <c r="D16" s="12"/>
      <c r="E16" s="9"/>
      <c r="F16" s="33">
        <f>D16*E16</f>
        <v>0</v>
      </c>
      <c r="G16" s="10"/>
      <c r="H16" s="1"/>
    </row>
    <row r="17" spans="1:8" x14ac:dyDescent="0.25">
      <c r="A17" s="8"/>
      <c r="B17" s="11" t="s">
        <v>64</v>
      </c>
      <c r="C17" s="9" t="s">
        <v>54</v>
      </c>
      <c r="D17" s="12">
        <v>4</v>
      </c>
      <c r="E17" s="9"/>
      <c r="F17" s="33">
        <f t="shared" ref="F17:F19" si="2">D17*E17</f>
        <v>0</v>
      </c>
      <c r="G17" s="10"/>
      <c r="H17" s="1"/>
    </row>
    <row r="18" spans="1:8" x14ac:dyDescent="0.25">
      <c r="A18" s="8"/>
      <c r="B18" s="11" t="s">
        <v>65</v>
      </c>
      <c r="C18" s="9" t="s">
        <v>54</v>
      </c>
      <c r="D18" s="12">
        <v>2</v>
      </c>
      <c r="E18" s="9"/>
      <c r="F18" s="33">
        <f t="shared" si="2"/>
        <v>0</v>
      </c>
      <c r="G18" s="10"/>
      <c r="H18" s="1"/>
    </row>
    <row r="19" spans="1:8" x14ac:dyDescent="0.25">
      <c r="A19" s="8"/>
      <c r="B19" s="11" t="s">
        <v>66</v>
      </c>
      <c r="C19" s="9" t="s">
        <v>54</v>
      </c>
      <c r="D19" s="12">
        <v>3</v>
      </c>
      <c r="E19" s="9"/>
      <c r="F19" s="33">
        <f t="shared" si="2"/>
        <v>0</v>
      </c>
      <c r="G19" s="10"/>
      <c r="H19" s="1"/>
    </row>
    <row r="20" spans="1:8" ht="15.75" x14ac:dyDescent="0.25">
      <c r="A20" s="13"/>
      <c r="B20" s="14"/>
      <c r="C20" s="14"/>
      <c r="D20" s="14"/>
      <c r="E20" s="14"/>
      <c r="F20" s="14"/>
      <c r="G20" s="15"/>
      <c r="H20" s="1"/>
    </row>
    <row r="21" spans="1:8" x14ac:dyDescent="0.25">
      <c r="A21" s="4">
        <v>43</v>
      </c>
      <c r="B21" s="5" t="s">
        <v>71</v>
      </c>
      <c r="C21" s="5"/>
      <c r="D21" s="5"/>
      <c r="E21" s="5"/>
      <c r="F21" s="5"/>
      <c r="G21" s="34">
        <f>F22+F24+F25</f>
        <v>0</v>
      </c>
      <c r="H21" s="1"/>
    </row>
    <row r="22" spans="1:8" x14ac:dyDescent="0.25">
      <c r="A22" s="8">
        <v>431</v>
      </c>
      <c r="B22" s="9" t="s">
        <v>72</v>
      </c>
      <c r="C22" s="9" t="s">
        <v>14</v>
      </c>
      <c r="D22" s="12">
        <v>2</v>
      </c>
      <c r="E22" s="9"/>
      <c r="F22" s="33">
        <f>D22*E22</f>
        <v>0</v>
      </c>
      <c r="G22" s="10"/>
      <c r="H22" s="1"/>
    </row>
    <row r="23" spans="1:8" x14ac:dyDescent="0.25">
      <c r="A23" s="8">
        <v>436</v>
      </c>
      <c r="B23" s="9" t="s">
        <v>134</v>
      </c>
      <c r="C23" s="9"/>
      <c r="D23" s="12"/>
      <c r="E23" s="9"/>
      <c r="F23" s="9"/>
      <c r="G23" s="10"/>
      <c r="H23" s="1"/>
    </row>
    <row r="24" spans="1:8" x14ac:dyDescent="0.25">
      <c r="A24" s="8"/>
      <c r="B24" s="11" t="s">
        <v>73</v>
      </c>
      <c r="C24" s="9" t="s">
        <v>54</v>
      </c>
      <c r="D24" s="12">
        <v>1</v>
      </c>
      <c r="E24" s="9"/>
      <c r="F24" s="33">
        <f>D24*E24</f>
        <v>0</v>
      </c>
      <c r="G24" s="10"/>
      <c r="H24" s="1"/>
    </row>
    <row r="25" spans="1:8" x14ac:dyDescent="0.25">
      <c r="A25" s="8"/>
      <c r="B25" s="11" t="s">
        <v>74</v>
      </c>
      <c r="C25" s="9" t="s">
        <v>54</v>
      </c>
      <c r="D25" s="12">
        <v>1</v>
      </c>
      <c r="E25" s="9"/>
      <c r="F25" s="33">
        <f>D25*E25</f>
        <v>0</v>
      </c>
      <c r="G25" s="10"/>
      <c r="H25" s="1"/>
    </row>
    <row r="26" spans="1:8" ht="15.75" x14ac:dyDescent="0.25">
      <c r="A26" s="13"/>
      <c r="B26" s="14"/>
      <c r="C26" s="14"/>
      <c r="D26" s="14"/>
      <c r="E26" s="14"/>
      <c r="F26" s="14"/>
      <c r="G26" s="15"/>
      <c r="H26" s="1"/>
    </row>
    <row r="27" spans="1:8" x14ac:dyDescent="0.25">
      <c r="A27" s="4">
        <v>47</v>
      </c>
      <c r="B27" s="5" t="s">
        <v>75</v>
      </c>
      <c r="C27" s="5"/>
      <c r="D27" s="5"/>
      <c r="E27" s="5"/>
      <c r="F27" s="5"/>
      <c r="G27" s="34">
        <f>F29</f>
        <v>0</v>
      </c>
      <c r="H27" s="1"/>
    </row>
    <row r="28" spans="1:8" x14ac:dyDescent="0.25">
      <c r="A28" s="8">
        <v>471</v>
      </c>
      <c r="B28" s="9" t="s">
        <v>76</v>
      </c>
      <c r="C28" s="9"/>
      <c r="D28" s="9"/>
      <c r="E28" s="9"/>
      <c r="F28" s="9"/>
      <c r="G28" s="10"/>
      <c r="H28" s="1"/>
    </row>
    <row r="29" spans="1:8" x14ac:dyDescent="0.25">
      <c r="A29" s="8"/>
      <c r="B29" s="11" t="s">
        <v>77</v>
      </c>
      <c r="C29" s="9" t="s">
        <v>13</v>
      </c>
      <c r="D29" s="12">
        <v>16</v>
      </c>
      <c r="E29" s="9"/>
      <c r="F29" s="33">
        <f>D29*E29</f>
        <v>0</v>
      </c>
      <c r="G29" s="10"/>
      <c r="H29" s="1"/>
    </row>
    <row r="30" spans="1:8" ht="15.75" x14ac:dyDescent="0.25">
      <c r="A30" s="13"/>
      <c r="B30" s="14"/>
      <c r="C30" s="14"/>
      <c r="D30" s="14"/>
      <c r="E30" s="14"/>
      <c r="F30" s="14"/>
      <c r="G30" s="15"/>
      <c r="H30" s="1"/>
    </row>
    <row r="31" spans="1:8" x14ac:dyDescent="0.25">
      <c r="A31" s="4">
        <v>48</v>
      </c>
      <c r="B31" s="5" t="s">
        <v>78</v>
      </c>
      <c r="C31" s="5"/>
      <c r="D31" s="5"/>
      <c r="E31" s="5"/>
      <c r="F31" s="5"/>
      <c r="G31" s="34">
        <f>F33+F34</f>
        <v>0</v>
      </c>
      <c r="H31" s="1"/>
    </row>
    <row r="32" spans="1:8" x14ac:dyDescent="0.25">
      <c r="A32" s="8">
        <v>488</v>
      </c>
      <c r="B32" s="9" t="s">
        <v>79</v>
      </c>
      <c r="C32" s="9"/>
      <c r="D32" s="12"/>
      <c r="E32" s="9"/>
      <c r="F32" s="9"/>
      <c r="G32" s="10"/>
      <c r="H32" s="1"/>
    </row>
    <row r="33" spans="1:8" x14ac:dyDescent="0.25">
      <c r="A33" s="8"/>
      <c r="B33" s="17" t="s">
        <v>80</v>
      </c>
      <c r="C33" s="18" t="s">
        <v>12</v>
      </c>
      <c r="D33" s="12"/>
      <c r="E33" s="9"/>
      <c r="F33" s="33">
        <f>D33*E33</f>
        <v>0</v>
      </c>
      <c r="G33" s="10"/>
      <c r="H33" s="1"/>
    </row>
    <row r="34" spans="1:8" ht="15.75" x14ac:dyDescent="0.25">
      <c r="A34" s="13"/>
      <c r="B34" s="9" t="s">
        <v>145</v>
      </c>
      <c r="C34" s="18" t="s">
        <v>12</v>
      </c>
      <c r="D34" s="14"/>
      <c r="E34" s="14"/>
      <c r="F34" s="33">
        <f>D34*E34</f>
        <v>0</v>
      </c>
      <c r="G34" s="15"/>
      <c r="H34" s="1"/>
    </row>
    <row r="35" spans="1:8" ht="15.75" x14ac:dyDescent="0.25">
      <c r="A35" s="13"/>
      <c r="B35" s="11" t="s">
        <v>146</v>
      </c>
      <c r="C35" s="18" t="s">
        <v>14</v>
      </c>
      <c r="D35" s="14"/>
      <c r="E35" s="14"/>
      <c r="F35" s="33"/>
      <c r="G35" s="15"/>
      <c r="H35" s="1"/>
    </row>
    <row r="36" spans="1:8" s="1" customFormat="1" ht="12.75" x14ac:dyDescent="0.2">
      <c r="A36" s="8"/>
      <c r="B36" s="17" t="s">
        <v>159</v>
      </c>
      <c r="C36" s="18" t="s">
        <v>12</v>
      </c>
      <c r="D36" s="12">
        <v>9.3000000000000007</v>
      </c>
      <c r="E36" s="9"/>
      <c r="F36" s="33">
        <f>D36*E36</f>
        <v>0</v>
      </c>
      <c r="G36" s="10"/>
    </row>
    <row r="37" spans="1:8" x14ac:dyDescent="0.25">
      <c r="A37" s="4">
        <v>49</v>
      </c>
      <c r="B37" s="5" t="s">
        <v>57</v>
      </c>
      <c r="C37" s="5"/>
      <c r="D37" s="5"/>
      <c r="E37" s="5"/>
      <c r="F37" s="5"/>
      <c r="G37" s="7"/>
      <c r="H37" s="1"/>
    </row>
    <row r="38" spans="1:8" ht="15.75" x14ac:dyDescent="0.25">
      <c r="A38" s="13"/>
      <c r="B38" s="14"/>
      <c r="C38" s="14"/>
      <c r="D38" s="14"/>
      <c r="E38" s="14"/>
      <c r="F38" s="14"/>
      <c r="G38" s="15"/>
      <c r="H38" s="1"/>
    </row>
    <row r="39" spans="1:8" x14ac:dyDescent="0.25">
      <c r="A39" s="4">
        <v>5</v>
      </c>
      <c r="B39" s="5" t="s">
        <v>81</v>
      </c>
      <c r="C39" s="5"/>
      <c r="D39" s="5"/>
      <c r="E39" s="5"/>
      <c r="F39" s="5"/>
      <c r="G39" s="6"/>
      <c r="H39" s="1"/>
    </row>
    <row r="40" spans="1:8" x14ac:dyDescent="0.25">
      <c r="A40" s="4">
        <v>54</v>
      </c>
      <c r="B40" s="5" t="s">
        <v>84</v>
      </c>
      <c r="C40" s="5"/>
      <c r="D40" s="5"/>
      <c r="E40" s="5"/>
      <c r="F40" s="5"/>
      <c r="G40" s="34">
        <f>F42+F43</f>
        <v>0</v>
      </c>
      <c r="H40" s="1"/>
    </row>
    <row r="41" spans="1:8" x14ac:dyDescent="0.25">
      <c r="A41" s="8">
        <v>547</v>
      </c>
      <c r="B41" s="9" t="s">
        <v>85</v>
      </c>
      <c r="C41" s="9"/>
      <c r="D41" s="9"/>
      <c r="E41" s="9"/>
      <c r="F41" s="9"/>
      <c r="G41" s="10"/>
      <c r="H41" s="1"/>
    </row>
    <row r="42" spans="1:8" x14ac:dyDescent="0.25">
      <c r="A42" s="8"/>
      <c r="B42" s="11" t="s">
        <v>86</v>
      </c>
      <c r="C42" s="9" t="s">
        <v>12</v>
      </c>
      <c r="D42" s="9">
        <v>172</v>
      </c>
      <c r="E42" s="9"/>
      <c r="F42" s="33">
        <f>D42*E42</f>
        <v>0</v>
      </c>
      <c r="G42" s="10"/>
      <c r="H42" s="1"/>
    </row>
    <row r="43" spans="1:8" x14ac:dyDescent="0.25">
      <c r="A43" s="8"/>
      <c r="B43" s="11" t="s">
        <v>87</v>
      </c>
      <c r="C43" s="9" t="s">
        <v>12</v>
      </c>
      <c r="D43" s="12">
        <v>192</v>
      </c>
      <c r="E43" s="9"/>
      <c r="F43" s="33">
        <f>D43*E43</f>
        <v>0</v>
      </c>
      <c r="G43" s="10"/>
      <c r="H43" s="1" t="s">
        <v>140</v>
      </c>
    </row>
    <row r="44" spans="1:8" ht="15.75" x14ac:dyDescent="0.25">
      <c r="A44" s="13"/>
      <c r="B44" s="14"/>
      <c r="C44" s="14"/>
      <c r="D44" s="14"/>
      <c r="E44" s="14"/>
      <c r="F44" s="14"/>
      <c r="G44" s="15"/>
      <c r="H44" s="1"/>
    </row>
    <row r="45" spans="1:8" x14ac:dyDescent="0.25">
      <c r="A45" s="4">
        <v>8</v>
      </c>
      <c r="B45" s="5" t="s">
        <v>88</v>
      </c>
      <c r="C45" s="5"/>
      <c r="D45" s="5"/>
      <c r="E45" s="5"/>
      <c r="F45" s="5"/>
      <c r="G45" s="36">
        <f>F46</f>
        <v>0</v>
      </c>
      <c r="H45" s="1"/>
    </row>
    <row r="46" spans="1:8" ht="15.75" x14ac:dyDescent="0.25">
      <c r="A46" s="13"/>
      <c r="B46" s="14"/>
      <c r="C46" s="9" t="s">
        <v>12</v>
      </c>
      <c r="D46" s="14"/>
      <c r="E46" s="14"/>
      <c r="F46" s="35">
        <f>E46</f>
        <v>0</v>
      </c>
      <c r="G46" s="40"/>
      <c r="H46" s="1"/>
    </row>
    <row r="47" spans="1:8" ht="15.75" x14ac:dyDescent="0.25">
      <c r="A47" s="13"/>
      <c r="B47" s="14" t="s">
        <v>89</v>
      </c>
      <c r="C47" s="14"/>
      <c r="D47" s="14"/>
      <c r="E47" s="14"/>
      <c r="F47" s="39"/>
      <c r="G47" s="41">
        <f>G5+G11+G15+G21+G27+G31+G40+G45</f>
        <v>0</v>
      </c>
      <c r="H47" s="1"/>
    </row>
    <row r="48" spans="1:8" ht="15.75" x14ac:dyDescent="0.25">
      <c r="A48" s="13"/>
      <c r="B48" s="14" t="s">
        <v>103</v>
      </c>
      <c r="C48" s="37">
        <v>0.2</v>
      </c>
      <c r="D48" s="14"/>
      <c r="E48" s="14"/>
      <c r="F48" s="39"/>
      <c r="G48" s="41">
        <f>G47*C48</f>
        <v>0</v>
      </c>
      <c r="H48" s="1"/>
    </row>
    <row r="49" spans="1:8" ht="15.75" x14ac:dyDescent="0.25">
      <c r="A49" s="13"/>
      <c r="B49" s="14" t="s">
        <v>90</v>
      </c>
      <c r="C49" s="14"/>
      <c r="D49" s="14"/>
      <c r="E49" s="14"/>
      <c r="F49" s="14"/>
      <c r="G49" s="38">
        <f>G47+G48</f>
        <v>0</v>
      </c>
      <c r="H49" s="1"/>
    </row>
    <row r="50" spans="1:8" ht="15.75" x14ac:dyDescent="0.25">
      <c r="A50" s="13"/>
      <c r="B50" s="14"/>
      <c r="C50" s="14"/>
      <c r="D50" s="14"/>
      <c r="E50" s="14"/>
      <c r="F50" s="14"/>
      <c r="G50" s="19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ht="15.75" x14ac:dyDescent="0.25">
      <c r="A52" s="20" t="s">
        <v>91</v>
      </c>
      <c r="B52" s="1"/>
      <c r="C52" s="1"/>
      <c r="D52" s="1"/>
      <c r="E52" s="1"/>
      <c r="F52" s="1"/>
      <c r="G52" s="1"/>
      <c r="H52" s="1"/>
    </row>
    <row r="53" spans="1:8" x14ac:dyDescent="0.25">
      <c r="A53" s="66" t="s">
        <v>92</v>
      </c>
      <c r="B53" s="67"/>
      <c r="C53" s="67"/>
      <c r="D53" s="67"/>
      <c r="E53" s="67"/>
      <c r="F53" s="67"/>
      <c r="G53" s="67"/>
      <c r="H53" s="1"/>
    </row>
    <row r="54" spans="1:8" x14ac:dyDescent="0.25">
      <c r="A54" s="67"/>
      <c r="B54" s="67"/>
      <c r="C54" s="67"/>
      <c r="D54" s="67"/>
      <c r="E54" s="67"/>
      <c r="F54" s="67"/>
      <c r="G54" s="67"/>
      <c r="H54" s="1"/>
    </row>
    <row r="55" spans="1:8" x14ac:dyDescent="0.25">
      <c r="A55" s="66" t="s">
        <v>93</v>
      </c>
      <c r="B55" s="67"/>
      <c r="C55" s="67"/>
      <c r="D55" s="67"/>
      <c r="E55" s="67"/>
      <c r="F55" s="67"/>
      <c r="G55" s="67"/>
      <c r="H55" s="1"/>
    </row>
    <row r="56" spans="1:8" x14ac:dyDescent="0.25">
      <c r="A56" s="67"/>
      <c r="B56" s="67"/>
      <c r="C56" s="67"/>
      <c r="D56" s="67"/>
      <c r="E56" s="67"/>
      <c r="F56" s="67"/>
      <c r="G56" s="67"/>
      <c r="H56" s="1"/>
    </row>
  </sheetData>
  <mergeCells count="8">
    <mergeCell ref="A53:G54"/>
    <mergeCell ref="A55:G56"/>
    <mergeCell ref="A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B19" zoomScale="120" zoomScaleNormal="120" workbookViewId="0">
      <selection activeCell="I36" sqref="I36"/>
    </sheetView>
  </sheetViews>
  <sheetFormatPr defaultRowHeight="15" x14ac:dyDescent="0.25"/>
  <cols>
    <col min="1" max="1" width="6.140625" bestFit="1" customWidth="1"/>
    <col min="2" max="2" width="45.5703125" bestFit="1" customWidth="1"/>
    <col min="3" max="3" width="6" bestFit="1" customWidth="1"/>
    <col min="4" max="4" width="6.28515625" style="52" bestFit="1" customWidth="1"/>
    <col min="5" max="5" width="7.140625" bestFit="1" customWidth="1"/>
    <col min="6" max="6" width="7.7109375" bestFit="1" customWidth="1"/>
    <col min="7" max="7" width="7.140625" bestFit="1" customWidth="1"/>
    <col min="8" max="8" width="11.85546875" hidden="1" customWidth="1"/>
    <col min="9" max="9" width="107.85546875" bestFit="1" customWidth="1"/>
  </cols>
  <sheetData>
    <row r="1" spans="1:8" ht="45" x14ac:dyDescent="0.25">
      <c r="A1" s="68" t="s">
        <v>0</v>
      </c>
      <c r="B1" s="69"/>
      <c r="C1" s="68" t="s">
        <v>1</v>
      </c>
      <c r="D1" s="77" t="s">
        <v>2</v>
      </c>
      <c r="E1" s="68" t="s">
        <v>3</v>
      </c>
      <c r="F1" s="68" t="s">
        <v>4</v>
      </c>
      <c r="G1" s="72" t="s">
        <v>5</v>
      </c>
      <c r="H1" s="65" t="s">
        <v>165</v>
      </c>
    </row>
    <row r="2" spans="1:8" x14ac:dyDescent="0.25">
      <c r="A2" s="75"/>
      <c r="B2" s="76"/>
      <c r="C2" s="75"/>
      <c r="D2" s="78"/>
      <c r="E2" s="75"/>
      <c r="F2" s="75"/>
      <c r="G2" s="74"/>
    </row>
    <row r="3" spans="1:8" x14ac:dyDescent="0.25">
      <c r="A3" s="31" t="s">
        <v>6</v>
      </c>
      <c r="B3" s="31" t="s">
        <v>7</v>
      </c>
      <c r="C3" s="31">
        <v>1</v>
      </c>
      <c r="D3" s="46">
        <v>2</v>
      </c>
      <c r="E3" s="31">
        <v>3</v>
      </c>
      <c r="F3" s="31">
        <v>4</v>
      </c>
      <c r="G3" s="31">
        <v>5</v>
      </c>
    </row>
    <row r="4" spans="1:8" x14ac:dyDescent="0.25">
      <c r="A4" s="24">
        <v>12</v>
      </c>
      <c r="B4" s="24" t="s">
        <v>15</v>
      </c>
      <c r="C4" s="24"/>
      <c r="D4" s="47"/>
      <c r="E4" s="24"/>
      <c r="F4" s="24"/>
      <c r="G4" s="43">
        <f>SUM(F6:F12)</f>
        <v>0</v>
      </c>
    </row>
    <row r="5" spans="1:8" x14ac:dyDescent="0.25">
      <c r="A5" s="26">
        <v>122</v>
      </c>
      <c r="B5" s="26" t="s">
        <v>16</v>
      </c>
      <c r="C5" s="26"/>
      <c r="D5" s="48"/>
      <c r="E5" s="26"/>
      <c r="F5" s="26"/>
      <c r="G5" s="27"/>
    </row>
    <row r="6" spans="1:8" x14ac:dyDescent="0.25">
      <c r="A6" s="26"/>
      <c r="B6" s="28" t="s">
        <v>17</v>
      </c>
      <c r="C6" s="26" t="s">
        <v>18</v>
      </c>
      <c r="D6" s="49">
        <v>160</v>
      </c>
      <c r="E6" s="26"/>
      <c r="F6" s="42">
        <f>D6*E6</f>
        <v>0</v>
      </c>
      <c r="G6" s="27"/>
      <c r="H6" t="s">
        <v>153</v>
      </c>
    </row>
    <row r="7" spans="1:8" x14ac:dyDescent="0.25">
      <c r="A7" s="26"/>
      <c r="B7" s="28" t="s">
        <v>126</v>
      </c>
      <c r="C7" s="26" t="s">
        <v>18</v>
      </c>
      <c r="D7" s="49">
        <v>90</v>
      </c>
      <c r="E7" s="26"/>
      <c r="F7" s="42">
        <f t="shared" ref="F7:F12" si="0">D7*E7</f>
        <v>0</v>
      </c>
      <c r="G7" s="27"/>
      <c r="H7" t="s">
        <v>153</v>
      </c>
    </row>
    <row r="8" spans="1:8" x14ac:dyDescent="0.25">
      <c r="A8" s="26"/>
      <c r="B8" s="28" t="s">
        <v>127</v>
      </c>
      <c r="C8" s="26" t="s">
        <v>18</v>
      </c>
      <c r="D8" s="49">
        <v>65</v>
      </c>
      <c r="E8" s="26"/>
      <c r="F8" s="42">
        <f t="shared" si="0"/>
        <v>0</v>
      </c>
      <c r="G8" s="27"/>
      <c r="H8" t="s">
        <v>153</v>
      </c>
    </row>
    <row r="9" spans="1:8" x14ac:dyDescent="0.25">
      <c r="A9" s="26"/>
      <c r="B9" s="28" t="s">
        <v>128</v>
      </c>
      <c r="C9" s="26" t="s">
        <v>12</v>
      </c>
      <c r="D9" s="49">
        <v>260</v>
      </c>
      <c r="E9" s="26"/>
      <c r="F9" s="42">
        <f t="shared" si="0"/>
        <v>0</v>
      </c>
      <c r="G9" s="27"/>
      <c r="H9" t="s">
        <v>153</v>
      </c>
    </row>
    <row r="10" spans="1:8" x14ac:dyDescent="0.25">
      <c r="A10" s="26"/>
      <c r="B10" s="28" t="s">
        <v>129</v>
      </c>
      <c r="C10" s="26" t="s">
        <v>18</v>
      </c>
      <c r="D10" s="49">
        <v>28</v>
      </c>
      <c r="E10" s="26"/>
      <c r="F10" s="42">
        <f t="shared" si="0"/>
        <v>0</v>
      </c>
      <c r="G10" s="27"/>
      <c r="H10" t="s">
        <v>153</v>
      </c>
    </row>
    <row r="11" spans="1:8" x14ac:dyDescent="0.25">
      <c r="A11" s="26">
        <v>123</v>
      </c>
      <c r="B11" s="28" t="s">
        <v>130</v>
      </c>
      <c r="C11" s="26" t="s">
        <v>18</v>
      </c>
      <c r="D11" s="49">
        <v>144</v>
      </c>
      <c r="E11" s="26"/>
      <c r="F11" s="42">
        <f t="shared" si="0"/>
        <v>0</v>
      </c>
      <c r="G11" s="27"/>
      <c r="H11" t="s">
        <v>153</v>
      </c>
    </row>
    <row r="12" spans="1:8" x14ac:dyDescent="0.25">
      <c r="A12" s="26"/>
      <c r="B12" s="28" t="s">
        <v>131</v>
      </c>
      <c r="C12" s="26"/>
      <c r="D12" s="49"/>
      <c r="E12" s="26"/>
      <c r="F12" s="42">
        <f t="shared" si="0"/>
        <v>0</v>
      </c>
      <c r="G12" s="27"/>
      <c r="H12" t="s">
        <v>153</v>
      </c>
    </row>
    <row r="13" spans="1:8" x14ac:dyDescent="0.25">
      <c r="A13" s="24">
        <v>15</v>
      </c>
      <c r="B13" s="24" t="s">
        <v>23</v>
      </c>
      <c r="C13" s="24"/>
      <c r="D13" s="47"/>
      <c r="E13" s="24"/>
      <c r="F13" s="24"/>
      <c r="G13" s="43">
        <f>SUM(F15:F18)+SUM(F20:F30)</f>
        <v>0</v>
      </c>
    </row>
    <row r="14" spans="1:8" x14ac:dyDescent="0.25">
      <c r="A14" s="26">
        <v>151</v>
      </c>
      <c r="B14" s="26" t="s">
        <v>24</v>
      </c>
      <c r="C14" s="26"/>
      <c r="D14" s="48"/>
      <c r="E14" s="26"/>
      <c r="F14" s="26"/>
      <c r="G14" s="27"/>
      <c r="H14" t="s">
        <v>153</v>
      </c>
    </row>
    <row r="15" spans="1:8" x14ac:dyDescent="0.25">
      <c r="A15" s="26"/>
      <c r="B15" s="28" t="s">
        <v>25</v>
      </c>
      <c r="C15" s="26" t="s">
        <v>13</v>
      </c>
      <c r="D15" s="49">
        <v>65</v>
      </c>
      <c r="E15" s="26"/>
      <c r="F15" s="42">
        <f>D15*E15</f>
        <v>0</v>
      </c>
      <c r="G15" s="27"/>
      <c r="H15" t="s">
        <v>153</v>
      </c>
    </row>
    <row r="16" spans="1:8" x14ac:dyDescent="0.25">
      <c r="A16" s="26"/>
      <c r="B16" s="28" t="s">
        <v>120</v>
      </c>
      <c r="C16" s="26" t="s">
        <v>14</v>
      </c>
      <c r="D16" s="49">
        <v>4</v>
      </c>
      <c r="E16" s="26"/>
      <c r="F16" s="42">
        <f>D16*E16</f>
        <v>0</v>
      </c>
      <c r="G16" s="27"/>
      <c r="H16" t="s">
        <v>153</v>
      </c>
    </row>
    <row r="17" spans="1:9" x14ac:dyDescent="0.25">
      <c r="A17" s="26"/>
      <c r="B17" s="30" t="s">
        <v>118</v>
      </c>
      <c r="C17" s="26" t="s">
        <v>14</v>
      </c>
      <c r="D17" s="49">
        <v>1</v>
      </c>
      <c r="E17" s="26"/>
      <c r="F17" s="42">
        <f>D17*E17</f>
        <v>0</v>
      </c>
      <c r="G17" s="27"/>
      <c r="H17" t="s">
        <v>153</v>
      </c>
      <c r="I17" t="s">
        <v>111</v>
      </c>
    </row>
    <row r="18" spans="1:9" x14ac:dyDescent="0.25">
      <c r="A18" s="26"/>
      <c r="B18" s="30" t="s">
        <v>119</v>
      </c>
      <c r="C18" s="26" t="s">
        <v>13</v>
      </c>
      <c r="D18" s="49">
        <v>6</v>
      </c>
      <c r="E18" s="26"/>
      <c r="F18" s="42">
        <f>D18*E18</f>
        <v>0</v>
      </c>
      <c r="G18" s="27"/>
      <c r="H18" t="s">
        <v>153</v>
      </c>
    </row>
    <row r="19" spans="1:9" x14ac:dyDescent="0.25">
      <c r="A19" s="26">
        <v>152</v>
      </c>
      <c r="B19" s="26" t="s">
        <v>26</v>
      </c>
      <c r="C19" s="26"/>
      <c r="D19" s="48"/>
      <c r="E19" s="26"/>
      <c r="F19" s="26"/>
      <c r="G19" s="27"/>
      <c r="H19" t="s">
        <v>153</v>
      </c>
    </row>
    <row r="20" spans="1:9" x14ac:dyDescent="0.25">
      <c r="A20" s="26"/>
      <c r="B20" s="28" t="s">
        <v>124</v>
      </c>
      <c r="C20" s="26" t="s">
        <v>13</v>
      </c>
      <c r="D20" s="48">
        <v>90</v>
      </c>
      <c r="E20" s="26"/>
      <c r="F20" s="42">
        <f>D20*E20</f>
        <v>0</v>
      </c>
      <c r="G20" s="27"/>
      <c r="H20" t="s">
        <v>153</v>
      </c>
    </row>
    <row r="21" spans="1:9" x14ac:dyDescent="0.25">
      <c r="A21" s="26"/>
      <c r="B21" s="28" t="s">
        <v>125</v>
      </c>
      <c r="C21" s="26" t="s">
        <v>14</v>
      </c>
      <c r="D21" s="48">
        <v>6</v>
      </c>
      <c r="E21" s="26"/>
      <c r="F21" s="42">
        <f t="shared" ref="F21:F23" si="1">D21*E21</f>
        <v>0</v>
      </c>
      <c r="G21" s="27"/>
      <c r="H21" t="s">
        <v>153</v>
      </c>
    </row>
    <row r="22" spans="1:9" x14ac:dyDescent="0.25">
      <c r="A22" s="26"/>
      <c r="B22" s="28" t="s">
        <v>121</v>
      </c>
      <c r="C22" s="26" t="s">
        <v>14</v>
      </c>
      <c r="D22" s="48">
        <v>2</v>
      </c>
      <c r="E22" s="26"/>
      <c r="F22" s="42">
        <f t="shared" si="1"/>
        <v>0</v>
      </c>
      <c r="G22" s="27"/>
      <c r="H22" t="s">
        <v>153</v>
      </c>
    </row>
    <row r="23" spans="1:9" x14ac:dyDescent="0.25">
      <c r="A23" s="26"/>
      <c r="B23" s="28" t="s">
        <v>122</v>
      </c>
      <c r="C23" s="26" t="s">
        <v>14</v>
      </c>
      <c r="D23" s="48">
        <v>1</v>
      </c>
      <c r="E23" s="26"/>
      <c r="F23" s="42">
        <f t="shared" si="1"/>
        <v>0</v>
      </c>
      <c r="G23" s="27"/>
      <c r="H23" t="s">
        <v>153</v>
      </c>
    </row>
    <row r="24" spans="1:9" x14ac:dyDescent="0.25">
      <c r="A24" s="26"/>
      <c r="B24" s="28" t="s">
        <v>117</v>
      </c>
      <c r="C24" s="26" t="s">
        <v>14</v>
      </c>
      <c r="D24" s="48">
        <v>1</v>
      </c>
      <c r="E24" s="26"/>
      <c r="F24" s="42">
        <f t="shared" ref="F24:F26" si="2">D24*E24</f>
        <v>0</v>
      </c>
      <c r="G24" s="27"/>
      <c r="H24" t="s">
        <v>153</v>
      </c>
      <c r="I24" t="s">
        <v>116</v>
      </c>
    </row>
    <row r="25" spans="1:9" x14ac:dyDescent="0.25">
      <c r="A25" s="26"/>
      <c r="B25" s="28" t="s">
        <v>123</v>
      </c>
      <c r="C25" s="26" t="s">
        <v>14</v>
      </c>
      <c r="D25" s="48">
        <v>1</v>
      </c>
      <c r="E25" s="26"/>
      <c r="F25" s="42">
        <f t="shared" si="2"/>
        <v>0</v>
      </c>
      <c r="G25" s="27"/>
      <c r="H25" t="s">
        <v>153</v>
      </c>
    </row>
    <row r="26" spans="1:9" x14ac:dyDescent="0.25">
      <c r="A26" s="26">
        <v>153</v>
      </c>
      <c r="B26" s="26" t="s">
        <v>136</v>
      </c>
      <c r="C26" s="26" t="s">
        <v>14</v>
      </c>
      <c r="D26" s="48">
        <v>1</v>
      </c>
      <c r="E26" s="26"/>
      <c r="F26" s="42">
        <f t="shared" si="2"/>
        <v>0</v>
      </c>
      <c r="G26" s="27"/>
      <c r="I26" t="s">
        <v>108</v>
      </c>
    </row>
    <row r="27" spans="1:9" x14ac:dyDescent="0.25">
      <c r="A27" s="26"/>
      <c r="B27" s="26" t="s">
        <v>109</v>
      </c>
      <c r="C27" s="26" t="s">
        <v>14</v>
      </c>
      <c r="D27" s="48"/>
      <c r="E27" s="26"/>
      <c r="F27" s="42">
        <f>D27*E27</f>
        <v>0</v>
      </c>
      <c r="G27" s="27"/>
      <c r="H27" t="s">
        <v>153</v>
      </c>
      <c r="I27" s="61" t="s">
        <v>110</v>
      </c>
    </row>
    <row r="28" spans="1:9" x14ac:dyDescent="0.25">
      <c r="A28" s="26"/>
      <c r="B28" s="26" t="s">
        <v>105</v>
      </c>
      <c r="C28" s="26" t="s">
        <v>13</v>
      </c>
      <c r="D28" s="48"/>
      <c r="E28" s="26"/>
      <c r="F28" s="42">
        <f>D28*E28</f>
        <v>0</v>
      </c>
      <c r="G28" s="27" t="s">
        <v>106</v>
      </c>
      <c r="I28" s="61" t="s">
        <v>107</v>
      </c>
    </row>
    <row r="29" spans="1:9" x14ac:dyDescent="0.25">
      <c r="A29" s="26"/>
      <c r="B29" s="26" t="s">
        <v>141</v>
      </c>
      <c r="C29" s="26" t="s">
        <v>13</v>
      </c>
      <c r="D29" s="48"/>
      <c r="E29" s="26"/>
      <c r="F29" s="42">
        <f>D29*E29</f>
        <v>0</v>
      </c>
      <c r="G29" s="27"/>
      <c r="H29" s="62"/>
    </row>
    <row r="30" spans="1:9" x14ac:dyDescent="0.25">
      <c r="A30" s="26"/>
      <c r="B30" s="26" t="s">
        <v>147</v>
      </c>
      <c r="C30" s="26" t="s">
        <v>14</v>
      </c>
      <c r="D30" s="48"/>
      <c r="E30" s="26"/>
      <c r="F30" s="42">
        <f>D30*E30</f>
        <v>0</v>
      </c>
      <c r="G30" s="27"/>
      <c r="H30" s="62"/>
    </row>
    <row r="31" spans="1:9" s="1" customFormat="1" ht="12.75" x14ac:dyDescent="0.2">
      <c r="A31" s="44">
        <v>327</v>
      </c>
      <c r="B31" s="45" t="s">
        <v>104</v>
      </c>
      <c r="C31" s="44"/>
      <c r="D31" s="50"/>
      <c r="E31" s="44"/>
      <c r="F31" s="44"/>
      <c r="G31" s="56">
        <f>SUM(G34:G36)</f>
        <v>0</v>
      </c>
    </row>
    <row r="32" spans="1:9" s="1" customFormat="1" ht="12.75" x14ac:dyDescent="0.2">
      <c r="A32" s="26"/>
      <c r="B32" s="28" t="s">
        <v>162</v>
      </c>
      <c r="C32" s="26" t="s">
        <v>12</v>
      </c>
      <c r="D32" s="49">
        <v>61</v>
      </c>
      <c r="E32" s="26"/>
      <c r="F32" s="42">
        <f t="shared" ref="F32:F33" si="3">D32*E32</f>
        <v>0</v>
      </c>
      <c r="G32" s="27"/>
    </row>
    <row r="33" spans="1:7" s="1" customFormat="1" ht="12.75" x14ac:dyDescent="0.2">
      <c r="A33" s="26"/>
      <c r="B33" s="28" t="s">
        <v>164</v>
      </c>
      <c r="C33" s="26" t="s">
        <v>12</v>
      </c>
      <c r="D33" s="49">
        <v>61</v>
      </c>
      <c r="E33" s="26"/>
      <c r="F33" s="42">
        <f t="shared" si="3"/>
        <v>0</v>
      </c>
      <c r="G33" s="27"/>
    </row>
    <row r="34" spans="1:7" s="1" customFormat="1" ht="12.75" x14ac:dyDescent="0.2">
      <c r="A34" s="26"/>
      <c r="B34" s="28" t="s">
        <v>135</v>
      </c>
      <c r="C34" s="26" t="s">
        <v>12</v>
      </c>
      <c r="D34" s="49">
        <v>61</v>
      </c>
      <c r="E34" s="26"/>
      <c r="F34" s="42">
        <f>D34*E34</f>
        <v>0</v>
      </c>
      <c r="G34" s="27"/>
    </row>
    <row r="35" spans="1:7" s="1" customFormat="1" ht="12.75" x14ac:dyDescent="0.2">
      <c r="A35" s="26"/>
      <c r="B35" s="28" t="s">
        <v>132</v>
      </c>
      <c r="C35" s="26" t="s">
        <v>12</v>
      </c>
      <c r="D35" s="49"/>
      <c r="E35" s="26"/>
      <c r="F35" s="42">
        <f>D35*E35</f>
        <v>0</v>
      </c>
      <c r="G35" s="27"/>
    </row>
    <row r="36" spans="1:7" s="1" customFormat="1" ht="12.75" x14ac:dyDescent="0.2">
      <c r="A36" s="26"/>
      <c r="B36" s="28" t="s">
        <v>163</v>
      </c>
      <c r="C36" s="26" t="s">
        <v>12</v>
      </c>
      <c r="D36" s="49">
        <v>61</v>
      </c>
      <c r="E36" s="26"/>
      <c r="F36" s="42">
        <f t="shared" ref="F36:F44" si="4">D36*E36</f>
        <v>0</v>
      </c>
      <c r="G36" s="27"/>
    </row>
    <row r="37" spans="1:7" s="1" customFormat="1" ht="12.75" x14ac:dyDescent="0.2">
      <c r="A37" s="44"/>
      <c r="B37" s="59" t="s">
        <v>148</v>
      </c>
      <c r="C37" s="60"/>
      <c r="D37" s="60"/>
      <c r="E37" s="60"/>
      <c r="F37" s="60"/>
      <c r="G37" s="56">
        <f>SUM(F38:F44)</f>
        <v>0</v>
      </c>
    </row>
    <row r="38" spans="1:7" s="1" customFormat="1" ht="12.75" x14ac:dyDescent="0.2">
      <c r="A38" s="26"/>
      <c r="B38" s="28" t="s">
        <v>45</v>
      </c>
      <c r="C38" s="26" t="s">
        <v>13</v>
      </c>
      <c r="D38" s="49">
        <v>53</v>
      </c>
      <c r="E38" s="26"/>
      <c r="F38" s="42">
        <f>D38*E38</f>
        <v>0</v>
      </c>
      <c r="G38" s="27"/>
    </row>
    <row r="39" spans="1:7" s="1" customFormat="1" ht="12.75" x14ac:dyDescent="0.2">
      <c r="A39" s="26"/>
      <c r="B39" s="28" t="s">
        <v>135</v>
      </c>
      <c r="C39" s="26" t="s">
        <v>12</v>
      </c>
      <c r="D39" s="49">
        <v>77</v>
      </c>
      <c r="E39" s="26"/>
      <c r="F39" s="42">
        <f t="shared" si="4"/>
        <v>0</v>
      </c>
      <c r="G39" s="27"/>
    </row>
    <row r="40" spans="1:7" s="1" customFormat="1" ht="12.75" x14ac:dyDescent="0.2">
      <c r="A40" s="26"/>
      <c r="B40" s="28" t="s">
        <v>149</v>
      </c>
      <c r="C40" s="26" t="s">
        <v>12</v>
      </c>
      <c r="D40" s="49">
        <v>77</v>
      </c>
      <c r="E40" s="26"/>
      <c r="F40" s="42">
        <f t="shared" ref="F40" si="5">D40*E40</f>
        <v>0</v>
      </c>
      <c r="G40" s="27"/>
    </row>
    <row r="41" spans="1:7" x14ac:dyDescent="0.25">
      <c r="A41" s="26"/>
      <c r="B41" s="28" t="s">
        <v>68</v>
      </c>
      <c r="C41" s="26" t="s">
        <v>54</v>
      </c>
      <c r="D41" s="49">
        <v>12</v>
      </c>
      <c r="E41" s="21"/>
      <c r="F41" s="42">
        <f t="shared" si="4"/>
        <v>0</v>
      </c>
      <c r="G41" s="21"/>
    </row>
    <row r="42" spans="1:7" x14ac:dyDescent="0.25">
      <c r="A42" s="26"/>
      <c r="B42" s="28" t="s">
        <v>69</v>
      </c>
      <c r="C42" s="26" t="s">
        <v>54</v>
      </c>
      <c r="D42" s="49">
        <v>1</v>
      </c>
      <c r="E42" s="21"/>
      <c r="F42" s="42">
        <f t="shared" si="4"/>
        <v>0</v>
      </c>
      <c r="G42" s="21"/>
    </row>
    <row r="43" spans="1:7" x14ac:dyDescent="0.25">
      <c r="A43" s="21"/>
      <c r="B43" s="32" t="s">
        <v>100</v>
      </c>
      <c r="C43" s="29" t="s">
        <v>13</v>
      </c>
      <c r="D43" s="51">
        <f>2.9+3.7</f>
        <v>6.6</v>
      </c>
      <c r="E43" s="21"/>
      <c r="F43" s="42">
        <f t="shared" si="4"/>
        <v>0</v>
      </c>
      <c r="G43" s="21"/>
    </row>
    <row r="44" spans="1:7" x14ac:dyDescent="0.25">
      <c r="A44" s="21"/>
      <c r="B44" s="32" t="s">
        <v>101</v>
      </c>
      <c r="C44" s="29" t="s">
        <v>13</v>
      </c>
      <c r="D44" s="51">
        <f>(D41*980+1700)/1000</f>
        <v>13.46</v>
      </c>
      <c r="E44" s="21"/>
      <c r="F44" s="42">
        <f t="shared" si="4"/>
        <v>0</v>
      </c>
      <c r="G44" s="21"/>
    </row>
    <row r="45" spans="1:7" ht="15.75" x14ac:dyDescent="0.25">
      <c r="A45" s="21"/>
      <c r="B45" s="53" t="s">
        <v>89</v>
      </c>
      <c r="C45" s="53"/>
      <c r="D45" s="55"/>
      <c r="E45" s="21"/>
      <c r="F45" s="21"/>
      <c r="G45" s="57">
        <f>G4+G13+G31+G37</f>
        <v>0</v>
      </c>
    </row>
    <row r="46" spans="1:7" ht="15.75" x14ac:dyDescent="0.25">
      <c r="A46" s="21"/>
      <c r="B46" s="53" t="s">
        <v>103</v>
      </c>
      <c r="C46" s="54">
        <v>0.2</v>
      </c>
      <c r="D46" s="55"/>
      <c r="E46" s="21"/>
      <c r="F46" s="21"/>
      <c r="G46" s="57">
        <f>G45*C46</f>
        <v>0</v>
      </c>
    </row>
    <row r="47" spans="1:7" ht="15.75" x14ac:dyDescent="0.25">
      <c r="A47" s="21"/>
      <c r="B47" s="53" t="s">
        <v>90</v>
      </c>
      <c r="C47" s="53"/>
      <c r="D47" s="55"/>
      <c r="E47" s="21"/>
      <c r="F47" s="21"/>
      <c r="G47" s="57">
        <f>G45+G46</f>
        <v>0</v>
      </c>
    </row>
  </sheetData>
  <mergeCells count="6">
    <mergeCell ref="G1:G2"/>
    <mergeCell ref="A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2" zoomScale="130" zoomScaleNormal="130" workbookViewId="0">
      <selection activeCell="I17" sqref="I17"/>
    </sheetView>
  </sheetViews>
  <sheetFormatPr defaultRowHeight="15" x14ac:dyDescent="0.25"/>
  <cols>
    <col min="2" max="2" width="40.42578125" customWidth="1"/>
    <col min="5" max="5" width="6" customWidth="1"/>
    <col min="6" max="6" width="5.85546875" customWidth="1"/>
    <col min="7" max="7" width="6.5703125" customWidth="1"/>
    <col min="8" max="8" width="11.7109375" hidden="1" customWidth="1"/>
    <col min="9" max="9" width="36" bestFit="1" customWidth="1"/>
  </cols>
  <sheetData>
    <row r="1" spans="1:9" ht="15" customHeight="1" x14ac:dyDescent="0.25">
      <c r="A1" s="68" t="s">
        <v>0</v>
      </c>
      <c r="B1" s="69"/>
      <c r="C1" s="68" t="s">
        <v>1</v>
      </c>
      <c r="D1" s="68" t="s">
        <v>2</v>
      </c>
      <c r="E1" s="68" t="s">
        <v>3</v>
      </c>
      <c r="F1" s="68" t="s">
        <v>4</v>
      </c>
      <c r="G1" s="72" t="s">
        <v>5</v>
      </c>
      <c r="H1" s="65" t="s">
        <v>165</v>
      </c>
    </row>
    <row r="2" spans="1:9" ht="15.75" thickBot="1" x14ac:dyDescent="0.3">
      <c r="A2" s="70"/>
      <c r="B2" s="71"/>
      <c r="C2" s="70"/>
      <c r="D2" s="70"/>
      <c r="E2" s="70"/>
      <c r="F2" s="70"/>
      <c r="G2" s="73"/>
    </row>
    <row r="3" spans="1:9" x14ac:dyDescent="0.25">
      <c r="A3" s="22" t="s">
        <v>6</v>
      </c>
      <c r="B3" s="23" t="s">
        <v>7</v>
      </c>
      <c r="C3" s="23">
        <v>1</v>
      </c>
      <c r="D3" s="23">
        <v>2</v>
      </c>
      <c r="E3" s="23">
        <v>3</v>
      </c>
      <c r="F3" s="23">
        <v>4</v>
      </c>
      <c r="G3" s="23">
        <v>5</v>
      </c>
    </row>
    <row r="4" spans="1:9" s="1" customFormat="1" ht="12.75" x14ac:dyDescent="0.2">
      <c r="A4" s="24">
        <v>17</v>
      </c>
      <c r="B4" s="24" t="s">
        <v>27</v>
      </c>
      <c r="C4" s="24"/>
      <c r="D4" s="24"/>
      <c r="E4" s="24"/>
      <c r="F4" s="24"/>
      <c r="G4" s="25">
        <f>F6+F8+F13+SUM(F19:F24)</f>
        <v>0</v>
      </c>
    </row>
    <row r="5" spans="1:9" s="1" customFormat="1" ht="12.75" x14ac:dyDescent="0.2">
      <c r="A5" s="26">
        <v>171</v>
      </c>
      <c r="B5" s="26" t="s">
        <v>28</v>
      </c>
      <c r="C5" s="26"/>
      <c r="D5" s="26"/>
      <c r="E5" s="26"/>
      <c r="F5" s="26"/>
      <c r="G5" s="27"/>
    </row>
    <row r="6" spans="1:9" s="1" customFormat="1" ht="12.75" x14ac:dyDescent="0.2">
      <c r="A6" s="26"/>
      <c r="B6" s="28" t="s">
        <v>29</v>
      </c>
      <c r="C6" s="26" t="s">
        <v>12</v>
      </c>
      <c r="D6" s="29">
        <v>390</v>
      </c>
      <c r="E6" s="26"/>
      <c r="F6" s="42">
        <f>D6*E6</f>
        <v>0</v>
      </c>
      <c r="G6" s="27"/>
      <c r="H6" s="1" t="s">
        <v>153</v>
      </c>
      <c r="I6" s="1" t="s">
        <v>114</v>
      </c>
    </row>
    <row r="7" spans="1:9" s="1" customFormat="1" ht="12.75" x14ac:dyDescent="0.2">
      <c r="A7" s="26">
        <v>174</v>
      </c>
      <c r="B7" s="26" t="s">
        <v>30</v>
      </c>
      <c r="C7" s="26"/>
      <c r="D7" s="29"/>
      <c r="E7" s="26"/>
      <c r="F7" s="26"/>
      <c r="G7" s="27"/>
    </row>
    <row r="8" spans="1:9" s="1" customFormat="1" ht="12.75" x14ac:dyDescent="0.2">
      <c r="A8" s="26"/>
      <c r="B8" s="28" t="s">
        <v>31</v>
      </c>
      <c r="C8" s="26" t="s">
        <v>12</v>
      </c>
      <c r="D8" s="29">
        <v>43</v>
      </c>
      <c r="E8" s="26"/>
      <c r="F8" s="42">
        <f>D8*E8</f>
        <v>0</v>
      </c>
      <c r="G8" s="27"/>
      <c r="H8" s="1" t="s">
        <v>153</v>
      </c>
      <c r="I8" s="1" t="s">
        <v>150</v>
      </c>
    </row>
    <row r="9" spans="1:9" s="1" customFormat="1" ht="12.75" x14ac:dyDescent="0.2">
      <c r="A9" s="26"/>
      <c r="B9" s="30" t="s">
        <v>32</v>
      </c>
      <c r="C9" s="26"/>
      <c r="D9" s="29"/>
      <c r="E9" s="26"/>
      <c r="F9" s="26"/>
      <c r="G9" s="27"/>
    </row>
    <row r="10" spans="1:9" s="1" customFormat="1" ht="12.75" x14ac:dyDescent="0.2">
      <c r="A10" s="26"/>
      <c r="B10" s="30" t="s">
        <v>33</v>
      </c>
      <c r="C10" s="26"/>
      <c r="D10" s="29"/>
      <c r="E10" s="26"/>
      <c r="F10" s="26"/>
      <c r="G10" s="27"/>
    </row>
    <row r="11" spans="1:9" s="1" customFormat="1" ht="12.75" x14ac:dyDescent="0.2">
      <c r="A11" s="26"/>
      <c r="B11" s="30" t="s">
        <v>34</v>
      </c>
      <c r="C11" s="26"/>
      <c r="D11" s="29"/>
      <c r="E11" s="26"/>
      <c r="F11" s="26"/>
      <c r="G11" s="27"/>
    </row>
    <row r="12" spans="1:9" s="1" customFormat="1" ht="12.75" x14ac:dyDescent="0.2">
      <c r="A12" s="26"/>
      <c r="B12" s="30" t="s">
        <v>35</v>
      </c>
      <c r="C12" s="26"/>
      <c r="D12" s="29"/>
      <c r="E12" s="26"/>
      <c r="F12" s="26"/>
      <c r="G12" s="27"/>
    </row>
    <row r="13" spans="1:9" s="1" customFormat="1" ht="12.75" x14ac:dyDescent="0.2">
      <c r="A13" s="26"/>
      <c r="B13" s="28" t="s">
        <v>36</v>
      </c>
      <c r="C13" s="26" t="s">
        <v>12</v>
      </c>
      <c r="D13" s="29">
        <v>81</v>
      </c>
      <c r="E13" s="26"/>
      <c r="F13" s="42">
        <f>D13*E13</f>
        <v>0</v>
      </c>
      <c r="G13" s="27"/>
      <c r="H13" s="1" t="s">
        <v>153</v>
      </c>
      <c r="I13" s="1" t="s">
        <v>150</v>
      </c>
    </row>
    <row r="14" spans="1:9" s="1" customFormat="1" ht="12.75" x14ac:dyDescent="0.2">
      <c r="A14" s="26"/>
      <c r="B14" s="30" t="s">
        <v>37</v>
      </c>
      <c r="C14" s="26"/>
      <c r="D14" s="29"/>
      <c r="E14" s="26"/>
      <c r="F14" s="26"/>
      <c r="G14" s="27"/>
    </row>
    <row r="15" spans="1:9" s="1" customFormat="1" ht="12.75" x14ac:dyDescent="0.2">
      <c r="A15" s="26"/>
      <c r="B15" s="30" t="s">
        <v>33</v>
      </c>
      <c r="C15" s="26"/>
      <c r="D15" s="29"/>
      <c r="E15" s="26"/>
      <c r="F15" s="26"/>
      <c r="G15" s="27"/>
    </row>
    <row r="16" spans="1:9" s="1" customFormat="1" ht="12.75" x14ac:dyDescent="0.2">
      <c r="A16" s="26"/>
      <c r="B16" s="30" t="s">
        <v>34</v>
      </c>
      <c r="C16" s="26"/>
      <c r="D16" s="29"/>
      <c r="E16" s="26"/>
      <c r="F16" s="26"/>
      <c r="G16" s="27"/>
    </row>
    <row r="17" spans="1:8" s="1" customFormat="1" ht="12.75" x14ac:dyDescent="0.2">
      <c r="A17" s="26"/>
      <c r="B17" s="30" t="s">
        <v>35</v>
      </c>
      <c r="C17" s="26"/>
      <c r="D17" s="29"/>
      <c r="E17" s="26"/>
      <c r="F17" s="26"/>
      <c r="G17" s="27"/>
    </row>
    <row r="18" spans="1:8" s="1" customFormat="1" ht="12.75" x14ac:dyDescent="0.2">
      <c r="A18" s="26">
        <v>175</v>
      </c>
      <c r="B18" s="26" t="s">
        <v>38</v>
      </c>
      <c r="C18" s="26"/>
      <c r="D18" s="29"/>
      <c r="E18" s="26"/>
      <c r="F18" s="26"/>
      <c r="G18" s="27"/>
    </row>
    <row r="19" spans="1:8" s="1" customFormat="1" ht="12.75" x14ac:dyDescent="0.2">
      <c r="A19" s="26"/>
      <c r="B19" s="28" t="s">
        <v>39</v>
      </c>
      <c r="C19" s="26" t="s">
        <v>13</v>
      </c>
      <c r="D19" s="29">
        <v>50</v>
      </c>
      <c r="E19" s="26"/>
      <c r="F19" s="42">
        <f>D19*E19</f>
        <v>0</v>
      </c>
      <c r="G19" s="27"/>
      <c r="H19" s="1" t="s">
        <v>153</v>
      </c>
    </row>
    <row r="20" spans="1:8" s="1" customFormat="1" ht="12.75" x14ac:dyDescent="0.2">
      <c r="A20" s="26"/>
      <c r="B20" s="28" t="s">
        <v>40</v>
      </c>
      <c r="C20" s="26" t="s">
        <v>13</v>
      </c>
      <c r="D20" s="29">
        <v>18</v>
      </c>
      <c r="E20" s="26"/>
      <c r="F20" s="42">
        <f t="shared" ref="F20:F24" si="0">D20*E20</f>
        <v>0</v>
      </c>
      <c r="G20" s="27"/>
      <c r="H20" s="1" t="s">
        <v>153</v>
      </c>
    </row>
    <row r="21" spans="1:8" s="1" customFormat="1" ht="12.75" x14ac:dyDescent="0.2">
      <c r="A21" s="26"/>
      <c r="B21" s="28" t="s">
        <v>113</v>
      </c>
      <c r="C21" s="26" t="s">
        <v>14</v>
      </c>
      <c r="D21" s="29"/>
      <c r="E21" s="26"/>
      <c r="F21" s="42">
        <f>D21*E21</f>
        <v>0</v>
      </c>
      <c r="G21" s="27"/>
      <c r="H21" s="63" t="s">
        <v>153</v>
      </c>
    </row>
    <row r="22" spans="1:8" s="1" customFormat="1" ht="12.75" x14ac:dyDescent="0.2">
      <c r="A22" s="26"/>
      <c r="B22" s="28" t="s">
        <v>115</v>
      </c>
      <c r="C22" s="26"/>
      <c r="D22" s="29"/>
      <c r="E22" s="26"/>
      <c r="F22" s="42">
        <f>D22*E22</f>
        <v>0</v>
      </c>
      <c r="G22" s="27"/>
      <c r="H22" s="63" t="s">
        <v>153</v>
      </c>
    </row>
    <row r="23" spans="1:8" s="1" customFormat="1" ht="12.75" x14ac:dyDescent="0.2">
      <c r="A23" s="26"/>
      <c r="B23" s="28" t="s">
        <v>112</v>
      </c>
      <c r="C23" s="26" t="s">
        <v>13</v>
      </c>
      <c r="D23" s="79">
        <f>28+35</f>
        <v>63</v>
      </c>
      <c r="E23" s="26"/>
      <c r="F23" s="42">
        <f t="shared" si="0"/>
        <v>0</v>
      </c>
      <c r="G23" s="27"/>
      <c r="H23" s="1" t="s">
        <v>153</v>
      </c>
    </row>
    <row r="24" spans="1:8" s="1" customFormat="1" ht="12.75" x14ac:dyDescent="0.2">
      <c r="A24" s="26"/>
      <c r="B24" s="11" t="s">
        <v>20</v>
      </c>
      <c r="C24" s="26" t="s">
        <v>14</v>
      </c>
      <c r="D24" s="79">
        <v>1</v>
      </c>
      <c r="E24" s="26"/>
      <c r="F24" s="42">
        <f t="shared" si="0"/>
        <v>0</v>
      </c>
      <c r="G24" s="27"/>
      <c r="H24" s="1" t="s">
        <v>153</v>
      </c>
    </row>
    <row r="25" spans="1:8" ht="15.75" x14ac:dyDescent="0.25">
      <c r="A25" s="21"/>
      <c r="B25" s="53" t="s">
        <v>89</v>
      </c>
      <c r="C25" s="53"/>
      <c r="D25" s="21"/>
      <c r="E25" s="21"/>
      <c r="F25" s="21"/>
      <c r="G25" s="58">
        <f>G4</f>
        <v>0</v>
      </c>
    </row>
    <row r="26" spans="1:8" ht="15.75" x14ac:dyDescent="0.25">
      <c r="A26" s="21"/>
      <c r="B26" s="53" t="s">
        <v>103</v>
      </c>
      <c r="C26" s="54">
        <v>0.2</v>
      </c>
      <c r="D26" s="21"/>
      <c r="E26" s="21"/>
      <c r="F26" s="21"/>
      <c r="G26" s="58">
        <f>G25*C26</f>
        <v>0</v>
      </c>
    </row>
    <row r="27" spans="1:8" ht="15.75" x14ac:dyDescent="0.25">
      <c r="A27" s="21"/>
      <c r="B27" s="53" t="s">
        <v>90</v>
      </c>
      <c r="C27" s="53"/>
      <c r="D27" s="21"/>
      <c r="E27" s="21"/>
      <c r="F27" s="21"/>
      <c r="G27" s="58">
        <f>G25+G26</f>
        <v>0</v>
      </c>
    </row>
  </sheetData>
  <mergeCells count="6">
    <mergeCell ref="G1:G2"/>
    <mergeCell ref="A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8" sqref="C8"/>
    </sheetView>
  </sheetViews>
  <sheetFormatPr defaultRowHeight="15" x14ac:dyDescent="0.25"/>
  <sheetData>
    <row r="1" spans="1:3" x14ac:dyDescent="0.25">
      <c r="C1">
        <v>39950</v>
      </c>
    </row>
    <row r="2" spans="1:3" x14ac:dyDescent="0.25">
      <c r="A2" s="64">
        <v>0.7</v>
      </c>
      <c r="B2">
        <v>15980</v>
      </c>
      <c r="C2">
        <f>B2/7</f>
        <v>2282.8571428571427</v>
      </c>
    </row>
    <row r="3" spans="1:3" x14ac:dyDescent="0.25">
      <c r="A3" s="64">
        <v>0.3</v>
      </c>
      <c r="B3">
        <f>C2*3</f>
        <v>6848.5714285714275</v>
      </c>
    </row>
    <row r="4" spans="1:3" x14ac:dyDescent="0.25">
      <c r="A4" s="64">
        <v>1</v>
      </c>
      <c r="B4">
        <f>B2+B3</f>
        <v>22828.571428571428</v>
      </c>
    </row>
    <row r="5" spans="1:3" x14ac:dyDescent="0.25">
      <c r="A5" s="64">
        <v>0.1</v>
      </c>
      <c r="B5">
        <f>B4/10</f>
        <v>2282.8571428571427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fassaad variant  1</vt:lpstr>
      <vt:lpstr>fassaad variant 2</vt:lpstr>
      <vt:lpstr>sokkel ja drenaaz</vt:lpstr>
      <vt:lpstr>hoovitööd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Aivo</dc:creator>
  <cp:lastModifiedBy>Endel</cp:lastModifiedBy>
  <cp:lastPrinted>2016-12-10T16:23:49Z</cp:lastPrinted>
  <dcterms:created xsi:type="dcterms:W3CDTF">2016-12-10T16:22:32Z</dcterms:created>
  <dcterms:modified xsi:type="dcterms:W3CDTF">2017-02-03T10:33:19Z</dcterms:modified>
</cp:coreProperties>
</file>