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9440" windowHeight="11280"/>
  </bookViews>
  <sheets>
    <sheet name="Leht1" sheetId="1" r:id="rId1"/>
    <sheet name="Leht2" sheetId="2" r:id="rId2"/>
    <sheet name="Leht3" sheetId="3" r:id="rId3"/>
  </sheets>
  <calcPr calcId="125725"/>
</workbook>
</file>

<file path=xl/calcChain.xml><?xml version="1.0" encoding="utf-8"?>
<calcChain xmlns="http://schemas.openxmlformats.org/spreadsheetml/2006/main">
  <c r="E18" i="1"/>
  <c r="E12"/>
  <c r="E9"/>
  <c r="J38"/>
  <c r="J39"/>
  <c r="J40"/>
  <c r="J37"/>
  <c r="L33"/>
  <c r="L32"/>
  <c r="L34" s="1"/>
  <c r="B5" s="1"/>
  <c r="E5" s="1"/>
  <c r="M26"/>
  <c r="M27"/>
  <c r="M25"/>
  <c r="J20"/>
  <c r="J19"/>
  <c r="J18"/>
  <c r="J17"/>
  <c r="L7"/>
  <c r="L8"/>
  <c r="L11"/>
  <c r="B15" s="1"/>
  <c r="L12"/>
  <c r="L6"/>
  <c r="R7"/>
  <c r="O25" s="1"/>
  <c r="R8"/>
  <c r="O26" s="1"/>
  <c r="R9"/>
  <c r="O27" s="1"/>
  <c r="R10"/>
  <c r="T10" s="1"/>
  <c r="R11"/>
  <c r="T11" s="1"/>
  <c r="R12"/>
  <c r="T12" s="1"/>
  <c r="R6"/>
  <c r="T6" s="1"/>
  <c r="O7"/>
  <c r="O8"/>
  <c r="O9"/>
  <c r="O10"/>
  <c r="O11"/>
  <c r="O6"/>
  <c r="J41" l="1"/>
  <c r="B11" s="1"/>
  <c r="E11" s="1"/>
  <c r="B16"/>
  <c r="E16" s="1"/>
  <c r="B14"/>
  <c r="E14" s="1"/>
  <c r="J21"/>
  <c r="E15"/>
  <c r="B17"/>
  <c r="E17" s="1"/>
  <c r="O13"/>
  <c r="L19"/>
  <c r="P25"/>
  <c r="T8"/>
  <c r="P26"/>
  <c r="L9"/>
  <c r="L13" s="1"/>
  <c r="L18"/>
  <c r="L20"/>
  <c r="M28"/>
  <c r="T9"/>
  <c r="T7"/>
  <c r="L17"/>
  <c r="P27"/>
  <c r="P28" s="1"/>
  <c r="B4" s="1"/>
  <c r="T13" l="1"/>
  <c r="B7"/>
  <c r="B13"/>
  <c r="E13" s="1"/>
  <c r="E4"/>
  <c r="B6"/>
  <c r="E6" s="1"/>
  <c r="L21"/>
  <c r="B8" l="1"/>
  <c r="E7"/>
  <c r="B3"/>
  <c r="E3" s="1"/>
  <c r="B2"/>
  <c r="E2" s="1"/>
  <c r="E8" l="1"/>
  <c r="B10"/>
  <c r="E10" s="1"/>
  <c r="E19" s="1"/>
  <c r="E20" s="1"/>
  <c r="E21" s="1"/>
</calcChain>
</file>

<file path=xl/comments1.xml><?xml version="1.0" encoding="utf-8"?>
<comments xmlns="http://schemas.openxmlformats.org/spreadsheetml/2006/main">
  <authors>
    <author>Kasutaja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186"/>
          </rPr>
          <t>Kasutaja:</t>
        </r>
        <r>
          <rPr>
            <sz val="9"/>
            <color indexed="81"/>
            <rFont val="Tahoma"/>
            <family val="2"/>
            <charset val="186"/>
          </rPr>
          <t xml:space="preserve">
Sisesta ühikuhind siia ilma km.
</t>
        </r>
      </text>
    </comment>
  </commentList>
</comments>
</file>

<file path=xl/sharedStrings.xml><?xml version="1.0" encoding="utf-8"?>
<sst xmlns="http://schemas.openxmlformats.org/spreadsheetml/2006/main" count="102" uniqueCount="56">
  <si>
    <t>tuba 1</t>
  </si>
  <si>
    <t>Tuba 2</t>
  </si>
  <si>
    <t>Tuba 3</t>
  </si>
  <si>
    <t>Suurtuba</t>
  </si>
  <si>
    <t>wc</t>
  </si>
  <si>
    <t>rõdu</t>
  </si>
  <si>
    <t>avad</t>
  </si>
  <si>
    <t>uksed</t>
  </si>
  <si>
    <t>kogus</t>
  </si>
  <si>
    <t>aknad</t>
  </si>
  <si>
    <t>Pikkus</t>
  </si>
  <si>
    <t>Laius</t>
  </si>
  <si>
    <t>Krohvipinnad</t>
  </si>
  <si>
    <t>m2</t>
  </si>
  <si>
    <t>bruto</t>
  </si>
  <si>
    <t>neto</t>
  </si>
  <si>
    <t>summa</t>
  </si>
  <si>
    <t>Kipsseinad</t>
  </si>
  <si>
    <t xml:space="preserve"> Kips+karkass66+vill+kips</t>
  </si>
  <si>
    <t>WC</t>
  </si>
  <si>
    <t>suurtuba</t>
  </si>
  <si>
    <t>jm</t>
  </si>
  <si>
    <t>pikkus m</t>
  </si>
  <si>
    <t>kõrgus m</t>
  </si>
  <si>
    <t xml:space="preserve"> Kips+karkass66+vill</t>
  </si>
  <si>
    <t>Pikkus m</t>
  </si>
  <si>
    <t>Põrandaliistud</t>
  </si>
  <si>
    <t>Kipsvaheseinte ehitus  Kips+karkass66+vill+kips</t>
  </si>
  <si>
    <t>Kipseina ehitus  Kips+karkass66+vill</t>
  </si>
  <si>
    <t>Lae kipskarkassil ehitus samm 40cm</t>
  </si>
  <si>
    <t>Betoonpõranda valu keskmine paksus 7cm</t>
  </si>
  <si>
    <t>WC Riplagi 600x600 sile kips</t>
  </si>
  <si>
    <t>WC seinte katmine keraamilise plaadiga</t>
  </si>
  <si>
    <t>WC põranda katmine keraamilise plaadiga</t>
  </si>
  <si>
    <t>tk</t>
  </si>
  <si>
    <t>Kliendi materjal:</t>
  </si>
  <si>
    <t>Keraamilineplaat</t>
  </si>
  <si>
    <t>Nimetus</t>
  </si>
  <si>
    <t>ühik</t>
  </si>
  <si>
    <t>hind</t>
  </si>
  <si>
    <t>Summa</t>
  </si>
  <si>
    <t>KM 20%</t>
  </si>
  <si>
    <t>Kokku</t>
  </si>
  <si>
    <t>Fasaadi katmine EPS60f 100mm, 2mm kvikivi mineraalkrohv+värv</t>
  </si>
  <si>
    <t>Põranda ja dussinurga hüdroisolatsioon</t>
  </si>
  <si>
    <t>Lae viimistlus Siroplast 2 Valge</t>
  </si>
  <si>
    <t>Viimistustööd kipsile värv Samtex 20</t>
  </si>
  <si>
    <t>Viimistlustööd krohvipinnale värv samtex 20</t>
  </si>
  <si>
    <t>Naturaalparkett 3 lippi rustic</t>
  </si>
  <si>
    <t>ukseliistud</t>
  </si>
  <si>
    <t>Uksed + käepidemed</t>
  </si>
  <si>
    <t>Rõduseina ehitus columbia õõnesplokk 190mm.</t>
  </si>
  <si>
    <t>Naturaalparketi paigaldus (laminaat) mitte liimitav</t>
  </si>
  <si>
    <t>ukse paigaldus 800mm</t>
  </si>
  <si>
    <t>põrandaliistude paigaldus</t>
  </si>
  <si>
    <t>Krohvimistööd MP või rotband kiji paksus 10-15mm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</si>
</sst>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2" fontId="0" fillId="0" borderId="0" xfId="0" applyNumberFormat="1"/>
    <xf numFmtId="2" fontId="0" fillId="0" borderId="1" xfId="0" applyNumberFormat="1" applyBorder="1"/>
    <xf numFmtId="2" fontId="1" fillId="0" borderId="0" xfId="0" applyNumberFormat="1" applyFont="1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2" borderId="0" xfId="0" applyNumberFormat="1" applyFill="1" applyAlignment="1">
      <alignment horizontal="right"/>
    </xf>
    <xf numFmtId="2" fontId="0" fillId="2" borderId="1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" fillId="2" borderId="0" xfId="0" applyNumberFormat="1" applyFont="1" applyFill="1" applyAlignment="1">
      <alignment horizontal="right"/>
    </xf>
    <xf numFmtId="2" fontId="1" fillId="0" borderId="0" xfId="0" applyNumberFormat="1" applyFont="1" applyAlignment="1">
      <alignment horizontal="right"/>
    </xf>
  </cellXfs>
  <cellStyles count="1">
    <cellStyle name="Normaallaa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1"/>
  <sheetViews>
    <sheetView tabSelected="1" workbookViewId="0">
      <selection activeCell="A3" sqref="A3"/>
    </sheetView>
  </sheetViews>
  <sheetFormatPr defaultRowHeight="15"/>
  <cols>
    <col min="1" max="1" width="58.7109375" bestFit="1" customWidth="1"/>
    <col min="2" max="2" width="9.140625" style="3"/>
    <col min="3" max="3" width="6.85546875" customWidth="1"/>
    <col min="4" max="4" width="9.140625" style="9"/>
    <col min="5" max="5" width="9.140625" style="8"/>
    <col min="9" max="9" width="14" customWidth="1"/>
    <col min="13" max="13" width="11" bestFit="1" customWidth="1"/>
  </cols>
  <sheetData>
    <row r="1" spans="1:20">
      <c r="A1" s="1" t="s">
        <v>37</v>
      </c>
      <c r="B1" s="11" t="s">
        <v>8</v>
      </c>
      <c r="C1" s="1" t="s">
        <v>38</v>
      </c>
      <c r="D1" s="10" t="s">
        <v>39</v>
      </c>
      <c r="E1" s="11" t="s">
        <v>40</v>
      </c>
    </row>
    <row r="2" spans="1:20">
      <c r="A2" t="s">
        <v>55</v>
      </c>
      <c r="B2" s="3">
        <f>L21</f>
        <v>100.01599999999999</v>
      </c>
      <c r="C2" t="s">
        <v>13</v>
      </c>
      <c r="E2" s="8">
        <f>B2*D2</f>
        <v>0</v>
      </c>
    </row>
    <row r="3" spans="1:20">
      <c r="A3" t="s">
        <v>47</v>
      </c>
      <c r="B3" s="3">
        <f>L21</f>
        <v>100.01599999999999</v>
      </c>
      <c r="C3" t="s">
        <v>13</v>
      </c>
      <c r="E3" s="8">
        <f t="shared" ref="E3:E14" si="0">B3*D3</f>
        <v>0</v>
      </c>
    </row>
    <row r="4" spans="1:20">
      <c r="A4" t="s">
        <v>27</v>
      </c>
      <c r="B4" s="3">
        <f>P28</f>
        <v>33.621000000000002</v>
      </c>
      <c r="C4" t="s">
        <v>13</v>
      </c>
      <c r="E4" s="8">
        <f t="shared" si="0"/>
        <v>0</v>
      </c>
    </row>
    <row r="5" spans="1:20">
      <c r="A5" t="s">
        <v>28</v>
      </c>
      <c r="B5" s="3">
        <f>L34</f>
        <v>14.602</v>
      </c>
      <c r="C5" t="s">
        <v>13</v>
      </c>
      <c r="E5" s="8">
        <f t="shared" si="0"/>
        <v>0</v>
      </c>
      <c r="J5" t="s">
        <v>10</v>
      </c>
      <c r="K5" t="s">
        <v>11</v>
      </c>
      <c r="M5" t="s">
        <v>9</v>
      </c>
      <c r="P5" t="s">
        <v>7</v>
      </c>
      <c r="S5" t="s">
        <v>8</v>
      </c>
      <c r="T5" t="s">
        <v>16</v>
      </c>
    </row>
    <row r="6" spans="1:20">
      <c r="A6" t="s">
        <v>46</v>
      </c>
      <c r="B6" s="3">
        <f>B4*2+B5-(2.7+1.8)*2.45</f>
        <v>70.819000000000003</v>
      </c>
      <c r="C6" t="s">
        <v>13</v>
      </c>
      <c r="E6" s="8">
        <f t="shared" si="0"/>
        <v>0</v>
      </c>
      <c r="I6" t="s">
        <v>0</v>
      </c>
      <c r="J6">
        <v>2800</v>
      </c>
      <c r="K6">
        <v>3930</v>
      </c>
      <c r="L6" s="3">
        <f>J6*K6/1000000</f>
        <v>11.004</v>
      </c>
      <c r="M6">
        <v>1300</v>
      </c>
      <c r="N6">
        <v>1300</v>
      </c>
      <c r="O6">
        <f>M6*N6/1000000</f>
        <v>1.69</v>
      </c>
      <c r="P6">
        <v>800</v>
      </c>
      <c r="Q6">
        <v>2100</v>
      </c>
      <c r="R6">
        <f>P6*Q6/1000000</f>
        <v>1.68</v>
      </c>
      <c r="S6">
        <v>1</v>
      </c>
      <c r="T6">
        <f>R6*S6</f>
        <v>1.68</v>
      </c>
    </row>
    <row r="7" spans="1:20">
      <c r="A7" t="s">
        <v>29</v>
      </c>
      <c r="B7" s="3">
        <f>L13-L11-L12</f>
        <v>72.314999999999998</v>
      </c>
      <c r="C7" t="s">
        <v>13</v>
      </c>
      <c r="E7" s="8">
        <f t="shared" si="0"/>
        <v>0</v>
      </c>
      <c r="I7" t="s">
        <v>1</v>
      </c>
      <c r="J7">
        <v>3200</v>
      </c>
      <c r="K7">
        <v>3840</v>
      </c>
      <c r="L7" s="3">
        <f t="shared" ref="L7:L12" si="1">J7*K7/1000000</f>
        <v>12.288</v>
      </c>
      <c r="M7">
        <v>1300</v>
      </c>
      <c r="N7">
        <v>1300</v>
      </c>
      <c r="O7">
        <f t="shared" ref="O7:O11" si="2">M7*N7/1000000</f>
        <v>1.69</v>
      </c>
      <c r="P7">
        <v>800</v>
      </c>
      <c r="Q7">
        <v>2100</v>
      </c>
      <c r="R7">
        <f t="shared" ref="R7:R12" si="3">P7*Q7/1000000</f>
        <v>1.68</v>
      </c>
      <c r="S7">
        <v>1</v>
      </c>
      <c r="T7">
        <f t="shared" ref="T7:T12" si="4">R7*S7</f>
        <v>1.68</v>
      </c>
    </row>
    <row r="8" spans="1:20">
      <c r="A8" t="s">
        <v>45</v>
      </c>
      <c r="B8" s="3">
        <f>B7</f>
        <v>72.314999999999998</v>
      </c>
      <c r="C8" t="s">
        <v>13</v>
      </c>
      <c r="E8" s="8">
        <f t="shared" si="0"/>
        <v>0</v>
      </c>
      <c r="I8" t="s">
        <v>2</v>
      </c>
      <c r="J8">
        <v>2700</v>
      </c>
      <c r="K8">
        <v>3840</v>
      </c>
      <c r="L8" s="3">
        <f t="shared" si="1"/>
        <v>10.368</v>
      </c>
      <c r="M8">
        <v>1300</v>
      </c>
      <c r="N8">
        <v>1300</v>
      </c>
      <c r="O8">
        <f t="shared" si="2"/>
        <v>1.69</v>
      </c>
      <c r="P8">
        <v>800</v>
      </c>
      <c r="Q8">
        <v>2100</v>
      </c>
      <c r="R8">
        <f t="shared" si="3"/>
        <v>1.68</v>
      </c>
      <c r="S8">
        <v>1</v>
      </c>
      <c r="T8">
        <f t="shared" si="4"/>
        <v>1.68</v>
      </c>
    </row>
    <row r="9" spans="1:20">
      <c r="A9" t="s">
        <v>53</v>
      </c>
      <c r="B9" s="3">
        <v>4</v>
      </c>
      <c r="C9" t="s">
        <v>34</v>
      </c>
      <c r="E9" s="8">
        <f t="shared" si="0"/>
        <v>0</v>
      </c>
      <c r="I9" t="s">
        <v>3</v>
      </c>
      <c r="J9">
        <v>6000</v>
      </c>
      <c r="K9">
        <v>8000</v>
      </c>
      <c r="L9" s="3">
        <f>J9*K9/1000000-L11-L12</f>
        <v>38.655000000000001</v>
      </c>
      <c r="M9">
        <v>2600</v>
      </c>
      <c r="N9">
        <v>1300</v>
      </c>
      <c r="O9">
        <f t="shared" si="2"/>
        <v>3.38</v>
      </c>
      <c r="P9">
        <v>800</v>
      </c>
      <c r="Q9">
        <v>2100</v>
      </c>
      <c r="R9">
        <f t="shared" si="3"/>
        <v>1.68</v>
      </c>
      <c r="S9">
        <v>5</v>
      </c>
      <c r="T9">
        <f t="shared" si="4"/>
        <v>8.4</v>
      </c>
    </row>
    <row r="10" spans="1:20">
      <c r="A10" t="s">
        <v>52</v>
      </c>
      <c r="B10" s="3">
        <f>B8</f>
        <v>72.314999999999998</v>
      </c>
      <c r="C10" t="s">
        <v>13</v>
      </c>
      <c r="E10" s="8">
        <f>B10*D10</f>
        <v>0</v>
      </c>
      <c r="L10" s="3"/>
      <c r="M10">
        <v>800</v>
      </c>
      <c r="N10">
        <v>2400</v>
      </c>
      <c r="O10">
        <f t="shared" si="2"/>
        <v>1.92</v>
      </c>
      <c r="P10">
        <v>1600</v>
      </c>
      <c r="Q10">
        <v>2400</v>
      </c>
      <c r="R10">
        <f t="shared" si="3"/>
        <v>3.84</v>
      </c>
      <c r="S10">
        <v>1</v>
      </c>
      <c r="T10">
        <f t="shared" si="4"/>
        <v>3.84</v>
      </c>
    </row>
    <row r="11" spans="1:20">
      <c r="A11" t="s">
        <v>54</v>
      </c>
      <c r="B11" s="3">
        <f>J41</f>
        <v>68.62</v>
      </c>
      <c r="C11" t="s">
        <v>21</v>
      </c>
      <c r="E11" s="8">
        <f>B11*D11</f>
        <v>0</v>
      </c>
      <c r="I11" t="s">
        <v>4</v>
      </c>
      <c r="J11">
        <v>1800</v>
      </c>
      <c r="K11">
        <v>2700</v>
      </c>
      <c r="L11" s="3">
        <f t="shared" si="1"/>
        <v>4.8600000000000003</v>
      </c>
      <c r="O11">
        <f t="shared" si="2"/>
        <v>0</v>
      </c>
      <c r="P11">
        <v>800</v>
      </c>
      <c r="Q11">
        <v>2100</v>
      </c>
      <c r="R11">
        <f t="shared" si="3"/>
        <v>1.68</v>
      </c>
      <c r="S11">
        <v>1</v>
      </c>
      <c r="T11">
        <f t="shared" si="4"/>
        <v>1.68</v>
      </c>
    </row>
    <row r="12" spans="1:20">
      <c r="A12" t="s">
        <v>51</v>
      </c>
      <c r="B12" s="3">
        <v>9.1999999999999993</v>
      </c>
      <c r="C12" t="s">
        <v>13</v>
      </c>
      <c r="E12" s="8">
        <f t="shared" ref="E12" si="5">B12*D12</f>
        <v>0</v>
      </c>
      <c r="I12" t="s">
        <v>5</v>
      </c>
      <c r="J12">
        <v>2300</v>
      </c>
      <c r="K12">
        <v>1950</v>
      </c>
      <c r="L12" s="4">
        <f t="shared" si="1"/>
        <v>4.4850000000000003</v>
      </c>
      <c r="O12" s="1"/>
      <c r="R12">
        <f t="shared" si="3"/>
        <v>0</v>
      </c>
      <c r="S12">
        <v>1</v>
      </c>
      <c r="T12" s="1">
        <f t="shared" si="4"/>
        <v>0</v>
      </c>
    </row>
    <row r="13" spans="1:20" ht="15.75" customHeight="1">
      <c r="A13" t="s">
        <v>30</v>
      </c>
      <c r="B13" s="3">
        <f>L13</f>
        <v>81.66</v>
      </c>
      <c r="C13" t="s">
        <v>13</v>
      </c>
      <c r="E13" s="8">
        <f t="shared" si="0"/>
        <v>0</v>
      </c>
      <c r="L13" s="3">
        <f>SUM(L6:L12)</f>
        <v>81.66</v>
      </c>
      <c r="O13" s="2">
        <f>SUM(O6:O12)</f>
        <v>10.37</v>
      </c>
      <c r="T13">
        <f>SUM(T6:T12)</f>
        <v>18.96</v>
      </c>
    </row>
    <row r="14" spans="1:20">
      <c r="A14" t="s">
        <v>43</v>
      </c>
      <c r="B14" s="3">
        <f>(1.95+1.95+1.95)*2.45-O10-R10</f>
        <v>8.5724999999999998</v>
      </c>
      <c r="C14" t="s">
        <v>13</v>
      </c>
      <c r="E14" s="8">
        <f t="shared" si="0"/>
        <v>0</v>
      </c>
    </row>
    <row r="15" spans="1:20">
      <c r="A15" t="s">
        <v>31</v>
      </c>
      <c r="B15" s="3">
        <f>L11</f>
        <v>4.8600000000000003</v>
      </c>
      <c r="C15" t="s">
        <v>13</v>
      </c>
      <c r="E15" s="8">
        <f>B15*D15</f>
        <v>0</v>
      </c>
    </row>
    <row r="16" spans="1:20">
      <c r="A16" t="s">
        <v>32</v>
      </c>
      <c r="B16" s="3">
        <f>(1.8+2.7)*2*2.45-R11</f>
        <v>20.37</v>
      </c>
      <c r="C16" t="s">
        <v>13</v>
      </c>
      <c r="E16" s="8">
        <f>B16*D16</f>
        <v>0</v>
      </c>
      <c r="I16" s="6" t="s">
        <v>12</v>
      </c>
      <c r="J16" s="6" t="s">
        <v>14</v>
      </c>
      <c r="K16" s="6"/>
      <c r="L16" s="6" t="s">
        <v>15</v>
      </c>
    </row>
    <row r="17" spans="1:17">
      <c r="A17" t="s">
        <v>33</v>
      </c>
      <c r="B17" s="3">
        <f>B15</f>
        <v>4.8600000000000003</v>
      </c>
      <c r="C17" t="s">
        <v>13</v>
      </c>
      <c r="E17" s="8">
        <f>B17*D17</f>
        <v>0</v>
      </c>
      <c r="I17" t="s">
        <v>0</v>
      </c>
      <c r="J17" s="3">
        <f>(J6+K6+J6+K6)*2.45/1000</f>
        <v>32.976999999999997</v>
      </c>
      <c r="K17" s="3" t="s">
        <v>13</v>
      </c>
      <c r="L17" s="3">
        <f>J17-O6-T6</f>
        <v>29.606999999999996</v>
      </c>
    </row>
    <row r="18" spans="1:17">
      <c r="A18" s="1" t="s">
        <v>44</v>
      </c>
      <c r="B18" s="4">
        <v>8.61</v>
      </c>
      <c r="C18" s="1" t="s">
        <v>13</v>
      </c>
      <c r="D18" s="10"/>
      <c r="E18" s="11">
        <f t="shared" ref="E18" si="6">B18*D18</f>
        <v>0</v>
      </c>
      <c r="I18" t="s">
        <v>1</v>
      </c>
      <c r="J18" s="3">
        <f>(J7+J7+K7)*2.45/1000</f>
        <v>25.088000000000001</v>
      </c>
      <c r="K18" s="3" t="s">
        <v>13</v>
      </c>
      <c r="L18" s="3">
        <f>J18-O7</f>
        <v>23.398</v>
      </c>
    </row>
    <row r="19" spans="1:17">
      <c r="D19" s="9" t="s">
        <v>40</v>
      </c>
      <c r="E19" s="12">
        <f>SUM(E2:E18)</f>
        <v>0</v>
      </c>
      <c r="I19" t="s">
        <v>2</v>
      </c>
      <c r="J19" s="3">
        <f>(J8+K8)*2.45/1000</f>
        <v>16.023000000000003</v>
      </c>
      <c r="K19" s="3" t="s">
        <v>13</v>
      </c>
      <c r="L19" s="3">
        <f>J19-O8</f>
        <v>14.333000000000004</v>
      </c>
    </row>
    <row r="20" spans="1:17">
      <c r="A20" t="s">
        <v>35</v>
      </c>
      <c r="D20" s="9" t="s">
        <v>41</v>
      </c>
      <c r="E20" s="12">
        <f>E19*0.2</f>
        <v>0</v>
      </c>
      <c r="I20" s="1" t="s">
        <v>3</v>
      </c>
      <c r="J20" s="4">
        <f>(K9+J9+2040+2400)*2.45/1000</f>
        <v>45.177999999999997</v>
      </c>
      <c r="K20" s="4" t="s">
        <v>13</v>
      </c>
      <c r="L20" s="4">
        <f>J20-R9*2-R10-O10-O9</f>
        <v>32.67799999999999</v>
      </c>
    </row>
    <row r="21" spans="1:17">
      <c r="A21" t="s">
        <v>50</v>
      </c>
      <c r="D21" s="13" t="s">
        <v>42</v>
      </c>
      <c r="E21" s="14">
        <f>E19+E20</f>
        <v>0</v>
      </c>
      <c r="J21" s="5">
        <f>SUM(J17:J20)</f>
        <v>119.26599999999999</v>
      </c>
      <c r="K21" s="3"/>
      <c r="L21" s="5">
        <f>SUM(L17:L20)</f>
        <v>100.01599999999999</v>
      </c>
    </row>
    <row r="22" spans="1:17">
      <c r="A22" t="s">
        <v>49</v>
      </c>
    </row>
    <row r="23" spans="1:17">
      <c r="A23" t="s">
        <v>48</v>
      </c>
      <c r="I23" s="6" t="s">
        <v>17</v>
      </c>
      <c r="J23" s="6" t="s">
        <v>18</v>
      </c>
      <c r="K23" s="6"/>
      <c r="L23" s="6"/>
    </row>
    <row r="24" spans="1:17">
      <c r="A24" t="s">
        <v>36</v>
      </c>
      <c r="J24" t="s">
        <v>22</v>
      </c>
      <c r="K24" t="s">
        <v>22</v>
      </c>
      <c r="L24" t="s">
        <v>23</v>
      </c>
      <c r="M24" t="s">
        <v>13</v>
      </c>
      <c r="O24" t="s">
        <v>6</v>
      </c>
      <c r="P24" t="s">
        <v>15</v>
      </c>
    </row>
    <row r="25" spans="1:17">
      <c r="A25" t="s">
        <v>26</v>
      </c>
      <c r="I25" t="s">
        <v>1</v>
      </c>
      <c r="J25" s="3">
        <v>0.9</v>
      </c>
      <c r="K25" s="3">
        <v>3.84</v>
      </c>
      <c r="L25" s="3">
        <v>2.4500000000000002</v>
      </c>
      <c r="M25" s="3">
        <f>(J25+K25)*L25</f>
        <v>11.613000000000001</v>
      </c>
      <c r="N25" t="s">
        <v>13</v>
      </c>
      <c r="O25">
        <f>R7</f>
        <v>1.68</v>
      </c>
      <c r="P25" s="3">
        <f>M25-O25</f>
        <v>9.9330000000000016</v>
      </c>
      <c r="Q25" t="s">
        <v>13</v>
      </c>
    </row>
    <row r="26" spans="1:17">
      <c r="I26" t="s">
        <v>2</v>
      </c>
      <c r="J26" s="3">
        <v>3.84</v>
      </c>
      <c r="K26" s="3">
        <v>2.7</v>
      </c>
      <c r="L26" s="3">
        <v>2.4500000000000002</v>
      </c>
      <c r="M26" s="3">
        <f t="shared" ref="M26:M27" si="7">(J26+K26)*L26</f>
        <v>16.023</v>
      </c>
      <c r="N26" t="s">
        <v>13</v>
      </c>
      <c r="O26">
        <f t="shared" ref="O26:O27" si="8">R8</f>
        <v>1.68</v>
      </c>
      <c r="P26" s="3">
        <f t="shared" ref="P26:P27" si="9">M26-O26</f>
        <v>14.343</v>
      </c>
      <c r="Q26" t="s">
        <v>13</v>
      </c>
    </row>
    <row r="27" spans="1:17">
      <c r="I27" s="1" t="s">
        <v>19</v>
      </c>
      <c r="J27" s="4">
        <v>1.8</v>
      </c>
      <c r="K27" s="4">
        <v>2.7</v>
      </c>
      <c r="L27" s="4">
        <v>2.4500000000000002</v>
      </c>
      <c r="M27" s="4">
        <f t="shared" si="7"/>
        <v>11.025</v>
      </c>
      <c r="N27" s="1" t="s">
        <v>13</v>
      </c>
      <c r="O27" s="1">
        <f t="shared" si="8"/>
        <v>1.68</v>
      </c>
      <c r="P27" s="4">
        <f t="shared" si="9"/>
        <v>9.3450000000000006</v>
      </c>
      <c r="Q27" s="1" t="s">
        <v>13</v>
      </c>
    </row>
    <row r="28" spans="1:17">
      <c r="M28" s="5">
        <f>SUM(M25:M27)</f>
        <v>38.661000000000001</v>
      </c>
      <c r="N28" s="6" t="s">
        <v>13</v>
      </c>
      <c r="O28" s="6"/>
      <c r="P28" s="5">
        <f>SUM(P25:P27)</f>
        <v>33.621000000000002</v>
      </c>
      <c r="Q28" s="6" t="s">
        <v>13</v>
      </c>
    </row>
    <row r="30" spans="1:17">
      <c r="I30" s="6" t="s">
        <v>17</v>
      </c>
      <c r="J30" s="6" t="s">
        <v>24</v>
      </c>
      <c r="K30" s="6"/>
    </row>
    <row r="31" spans="1:17">
      <c r="J31" t="s">
        <v>25</v>
      </c>
      <c r="K31" t="s">
        <v>23</v>
      </c>
    </row>
    <row r="32" spans="1:17">
      <c r="I32" t="s">
        <v>20</v>
      </c>
      <c r="J32">
        <v>3.26</v>
      </c>
      <c r="K32" s="3">
        <v>2.4500000000000002</v>
      </c>
      <c r="L32" s="3">
        <f>J32*K32</f>
        <v>7.9870000000000001</v>
      </c>
    </row>
    <row r="33" spans="9:12">
      <c r="I33" s="1" t="s">
        <v>4</v>
      </c>
      <c r="J33" s="1">
        <v>2.7</v>
      </c>
      <c r="K33" s="4">
        <v>2.4500000000000002</v>
      </c>
      <c r="L33" s="4">
        <f>J33*K33</f>
        <v>6.6150000000000011</v>
      </c>
    </row>
    <row r="34" spans="9:12">
      <c r="L34" s="5">
        <f>SUM(L32:L33)</f>
        <v>14.602</v>
      </c>
    </row>
    <row r="36" spans="9:12">
      <c r="I36" s="6" t="s">
        <v>26</v>
      </c>
      <c r="J36" s="7" t="s">
        <v>21</v>
      </c>
    </row>
    <row r="37" spans="9:12">
      <c r="I37" t="s">
        <v>0</v>
      </c>
      <c r="J37" s="3">
        <f>(J6+K6)*2/1000</f>
        <v>13.46</v>
      </c>
    </row>
    <row r="38" spans="9:12">
      <c r="I38" t="s">
        <v>1</v>
      </c>
      <c r="J38" s="3">
        <f t="shared" ref="J38:J40" si="10">(J7+K7)*2/1000</f>
        <v>14.08</v>
      </c>
    </row>
    <row r="39" spans="9:12">
      <c r="I39" t="s">
        <v>2</v>
      </c>
      <c r="J39" s="3">
        <f t="shared" si="10"/>
        <v>13.08</v>
      </c>
    </row>
    <row r="40" spans="9:12">
      <c r="I40" s="1" t="s">
        <v>3</v>
      </c>
      <c r="J40" s="4">
        <f t="shared" si="10"/>
        <v>28</v>
      </c>
    </row>
    <row r="41" spans="9:12">
      <c r="J41" s="5">
        <f>SUM(J37:J40)</f>
        <v>68.62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Kasutaja</cp:lastModifiedBy>
  <dcterms:created xsi:type="dcterms:W3CDTF">2014-04-07T15:00:33Z</dcterms:created>
  <dcterms:modified xsi:type="dcterms:W3CDTF">2014-04-20T18:04:25Z</dcterms:modified>
</cp:coreProperties>
</file>